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85" activeTab="1"/>
  </bookViews>
  <sheets>
    <sheet name="приложение 2" sheetId="8" r:id="rId1"/>
    <sheet name="приложение 3" sheetId="5" r:id="rId2"/>
  </sheets>
  <definedNames>
    <definedName name="_xlnm._FilterDatabase" localSheetId="0" hidden="1">'приложение 2'!$A$20:$AL$127</definedName>
    <definedName name="_xlnm._FilterDatabase" localSheetId="1" hidden="1">'приложение 3'!$A$20:$W$440</definedName>
    <definedName name="_xlnm.Print_Titles" localSheetId="0">'приложение 2'!$18:$21</definedName>
    <definedName name="_xlnm.Print_Titles" localSheetId="1">'приложение 3'!$18:$21</definedName>
    <definedName name="_xlnm.Print_Area" localSheetId="0">'приложение 2'!$A$1:$AJ$130</definedName>
    <definedName name="_xlnm.Print_Area" localSheetId="1">'приложение 3'!$A$1:$W$440</definedName>
  </definedNames>
  <calcPr calcId="145621"/>
</workbook>
</file>

<file path=xl/calcChain.xml><?xml version="1.0" encoding="utf-8"?>
<calcChain xmlns="http://schemas.openxmlformats.org/spreadsheetml/2006/main">
  <c r="T300" i="5" l="1"/>
  <c r="S300" i="5"/>
  <c r="P96" i="8"/>
  <c r="R96" i="8"/>
  <c r="T96" i="8"/>
  <c r="N96" i="8"/>
  <c r="P97" i="8"/>
  <c r="R97" i="8"/>
  <c r="T97" i="8"/>
  <c r="N97" i="8"/>
  <c r="R241" i="5" l="1"/>
  <c r="U387" i="5" l="1"/>
  <c r="T260" i="5" l="1"/>
  <c r="U260" i="5" s="1"/>
  <c r="T303" i="5"/>
  <c r="U303" i="5" s="1"/>
  <c r="U259" i="5"/>
  <c r="U242" i="5"/>
  <c r="AA90" i="8" l="1"/>
  <c r="AA82" i="8" l="1"/>
  <c r="E411" i="5" l="1"/>
  <c r="E427" i="5"/>
  <c r="U374" i="5" l="1"/>
  <c r="U375" i="5"/>
  <c r="U371" i="5"/>
  <c r="U353" i="5"/>
  <c r="S342" i="5"/>
  <c r="U322" i="5"/>
  <c r="S320" i="5"/>
  <c r="U395" i="5" l="1"/>
  <c r="U396" i="5"/>
  <c r="U436" i="5"/>
  <c r="U437" i="5"/>
  <c r="U278" i="5" l="1"/>
  <c r="T295" i="5"/>
  <c r="T310" i="5"/>
  <c r="T309" i="5"/>
  <c r="T308" i="5"/>
  <c r="U306" i="5"/>
  <c r="S307" i="5"/>
  <c r="S306" i="5"/>
  <c r="T305" i="5"/>
  <c r="U305" i="5" s="1"/>
  <c r="T304" i="5"/>
  <c r="S302" i="5"/>
  <c r="T301" i="5"/>
  <c r="U297" i="5"/>
  <c r="U298" i="5"/>
  <c r="U299" i="5"/>
  <c r="U271" i="5"/>
  <c r="U270" i="5"/>
  <c r="U268" i="5"/>
  <c r="U263" i="5"/>
  <c r="U258" i="5"/>
  <c r="U248" i="5"/>
  <c r="U296" i="5"/>
  <c r="S285" i="5" l="1"/>
  <c r="S241" i="5" s="1"/>
  <c r="U281" i="5"/>
  <c r="U285" i="5" l="1"/>
  <c r="U388" i="5"/>
  <c r="U376" i="5"/>
  <c r="U368" i="5"/>
  <c r="U366" i="5"/>
  <c r="U356" i="5"/>
  <c r="U359" i="5"/>
  <c r="U352" i="5"/>
  <c r="U350" i="5"/>
  <c r="U349" i="5"/>
  <c r="U348" i="5"/>
  <c r="U312" i="5"/>
  <c r="U333" i="5" l="1"/>
  <c r="U313" i="5"/>
  <c r="U314" i="5"/>
  <c r="U317" i="5"/>
  <c r="U318" i="5"/>
  <c r="U320" i="5"/>
  <c r="U321" i="5"/>
  <c r="U325" i="5"/>
  <c r="U327" i="5"/>
  <c r="U334" i="5"/>
  <c r="U337" i="5"/>
  <c r="U357" i="5"/>
  <c r="U362" i="5"/>
  <c r="U364" i="5"/>
  <c r="U370" i="5"/>
  <c r="U380" i="5"/>
  <c r="U384" i="5"/>
  <c r="U386" i="5"/>
  <c r="U390" i="5"/>
  <c r="U392" i="5"/>
  <c r="U404" i="5"/>
  <c r="U302" i="5" l="1"/>
  <c r="U304" i="5"/>
  <c r="U308" i="5"/>
  <c r="U309" i="5"/>
  <c r="U310" i="5"/>
  <c r="U243" i="5"/>
  <c r="U244" i="5"/>
  <c r="U246" i="5"/>
  <c r="U250" i="5"/>
  <c r="U251" i="5"/>
  <c r="U252" i="5"/>
  <c r="U253" i="5"/>
  <c r="U254" i="5"/>
  <c r="U255" i="5"/>
  <c r="U264" i="5"/>
  <c r="U265" i="5"/>
  <c r="U267" i="5"/>
  <c r="U275" i="5"/>
  <c r="U276" i="5"/>
  <c r="U291" i="5"/>
  <c r="U205" i="5" l="1"/>
  <c r="U232" i="5" l="1"/>
  <c r="U233" i="5"/>
  <c r="U235" i="5"/>
  <c r="U236" i="5"/>
  <c r="U237" i="5"/>
  <c r="U238" i="5"/>
  <c r="U239" i="5"/>
  <c r="U224" i="5"/>
  <c r="U225" i="5"/>
  <c r="U226" i="5"/>
  <c r="U227" i="5"/>
  <c r="U228" i="5"/>
  <c r="U229" i="5"/>
  <c r="U230" i="5"/>
  <c r="U231" i="5"/>
  <c r="U223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154" i="5"/>
  <c r="U134" i="5"/>
  <c r="U135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21" i="5"/>
  <c r="U122" i="5"/>
  <c r="U123" i="5"/>
  <c r="U124" i="5"/>
  <c r="U127" i="5"/>
  <c r="U129" i="5"/>
  <c r="U130" i="5"/>
  <c r="U131" i="5"/>
  <c r="U132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8" i="5"/>
  <c r="U59" i="5"/>
  <c r="U61" i="5"/>
  <c r="U62" i="5"/>
  <c r="U63" i="5"/>
  <c r="U64" i="5"/>
  <c r="U65" i="5"/>
  <c r="U66" i="5"/>
  <c r="U67" i="5"/>
  <c r="U68" i="5"/>
  <c r="U69" i="5"/>
  <c r="U71" i="5"/>
  <c r="U72" i="5"/>
  <c r="U73" i="5"/>
  <c r="U79" i="5"/>
  <c r="U80" i="5"/>
  <c r="U81" i="5"/>
  <c r="U82" i="5"/>
  <c r="U83" i="5"/>
  <c r="U84" i="5"/>
  <c r="U87" i="5"/>
  <c r="U88" i="5"/>
  <c r="U89" i="5"/>
  <c r="U90" i="5"/>
  <c r="U91" i="5"/>
  <c r="U92" i="5"/>
  <c r="U93" i="5"/>
  <c r="U94" i="5"/>
  <c r="U95" i="5"/>
  <c r="U96" i="5"/>
  <c r="U97" i="5"/>
  <c r="U99" i="5"/>
  <c r="U100" i="5"/>
  <c r="U101" i="5"/>
  <c r="U102" i="5"/>
  <c r="U103" i="5"/>
  <c r="U104" i="5"/>
  <c r="U105" i="5"/>
  <c r="U106" i="5"/>
  <c r="U107" i="5"/>
  <c r="U109" i="5"/>
  <c r="U110" i="5"/>
  <c r="U111" i="5"/>
  <c r="U113" i="5"/>
  <c r="U114" i="5"/>
  <c r="U115" i="5"/>
  <c r="U116" i="5"/>
  <c r="U117" i="5"/>
  <c r="U118" i="5"/>
  <c r="U119" i="5"/>
  <c r="U120" i="5"/>
  <c r="U25" i="5"/>
  <c r="S435" i="5" l="1"/>
  <c r="S410" i="5" s="1"/>
  <c r="T435" i="5"/>
  <c r="T410" i="5" s="1"/>
  <c r="R435" i="5"/>
  <c r="R410" i="5" s="1"/>
  <c r="N87" i="8" l="1"/>
  <c r="P87" i="8"/>
  <c r="R87" i="8"/>
  <c r="L87" i="8"/>
  <c r="AF89" i="8"/>
  <c r="P89" i="8"/>
  <c r="V89" i="8" s="1"/>
  <c r="AI89" i="8" s="1"/>
  <c r="AG68" i="8" l="1"/>
  <c r="Y68" i="8"/>
  <c r="AA68" i="8"/>
  <c r="AC68" i="8"/>
  <c r="AE68" i="8"/>
  <c r="W68" i="8"/>
  <c r="R68" i="8"/>
  <c r="T68" i="8"/>
  <c r="P68" i="8"/>
  <c r="J68" i="8"/>
  <c r="L68" i="8"/>
  <c r="N68" i="8"/>
  <c r="I68" i="8"/>
  <c r="E68" i="8"/>
  <c r="AG55" i="8"/>
  <c r="Y55" i="8"/>
  <c r="AA55" i="8"/>
  <c r="AC55" i="8"/>
  <c r="AE55" i="8"/>
  <c r="W55" i="8"/>
  <c r="T55" i="8"/>
  <c r="R55" i="8"/>
  <c r="P55" i="8"/>
  <c r="N55" i="8"/>
  <c r="L55" i="8"/>
  <c r="J55" i="8"/>
  <c r="I55" i="8"/>
  <c r="E55" i="8"/>
  <c r="AF78" i="8"/>
  <c r="V78" i="8"/>
  <c r="AI78" i="8" s="1"/>
  <c r="AF77" i="8"/>
  <c r="V77" i="8"/>
  <c r="AF74" i="8"/>
  <c r="V74" i="8"/>
  <c r="AI74" i="8" s="1"/>
  <c r="AI77" i="8" l="1"/>
  <c r="AF67" i="8"/>
  <c r="V67" i="8"/>
  <c r="AF66" i="8"/>
  <c r="V66" i="8"/>
  <c r="AF65" i="8"/>
  <c r="V65" i="8"/>
  <c r="AF64" i="8"/>
  <c r="V64" i="8"/>
  <c r="AI64" i="8" l="1"/>
  <c r="AI66" i="8"/>
  <c r="AI67" i="8"/>
  <c r="AI65" i="8"/>
  <c r="AG100" i="8" l="1"/>
  <c r="AG97" i="8"/>
  <c r="Y100" i="8"/>
  <c r="AA100" i="8"/>
  <c r="AC100" i="8"/>
  <c r="AE100" i="8"/>
  <c r="Y97" i="8"/>
  <c r="AA97" i="8"/>
  <c r="AC97" i="8"/>
  <c r="AC95" i="8" s="1"/>
  <c r="AC94" i="8" s="1"/>
  <c r="AE97" i="8"/>
  <c r="AE95" i="8" s="1"/>
  <c r="AE94" i="8" s="1"/>
  <c r="AC96" i="8"/>
  <c r="Y25" i="8"/>
  <c r="AA25" i="8"/>
  <c r="AC25" i="8"/>
  <c r="AE25" i="8"/>
  <c r="W25" i="8"/>
  <c r="AG25" i="8"/>
  <c r="AG49" i="8"/>
  <c r="Y49" i="8"/>
  <c r="AA49" i="8"/>
  <c r="AC49" i="8"/>
  <c r="AE49" i="8"/>
  <c r="Y95" i="8" l="1"/>
  <c r="Y94" i="8" s="1"/>
  <c r="AG54" i="8"/>
  <c r="AG95" i="8"/>
  <c r="AG94" i="8" s="1"/>
  <c r="AA95" i="8"/>
  <c r="AA94" i="8" s="1"/>
  <c r="AC24" i="8"/>
  <c r="AE96" i="8"/>
  <c r="AG96" i="8"/>
  <c r="AE24" i="8"/>
  <c r="AA24" i="8"/>
  <c r="Y24" i="8"/>
  <c r="AA96" i="8"/>
  <c r="Y96" i="8"/>
  <c r="AG24" i="8"/>
  <c r="AG23" i="8" l="1"/>
  <c r="AG22" i="8" s="1"/>
  <c r="AE54" i="8" l="1"/>
  <c r="Y54" i="8"/>
  <c r="AA54" i="8"/>
  <c r="AC54" i="8"/>
  <c r="AF63" i="8"/>
  <c r="V63" i="8"/>
  <c r="T25" i="8"/>
  <c r="R25" i="8"/>
  <c r="P25" i="8"/>
  <c r="N25" i="8"/>
  <c r="L25" i="8"/>
  <c r="J25" i="8"/>
  <c r="I25" i="8"/>
  <c r="E25" i="8"/>
  <c r="AF48" i="8"/>
  <c r="V48" i="8"/>
  <c r="AF47" i="8"/>
  <c r="V47" i="8"/>
  <c r="AF50" i="8"/>
  <c r="AF51" i="8"/>
  <c r="AF52" i="8"/>
  <c r="AF53" i="8"/>
  <c r="AF56" i="8"/>
  <c r="AF57" i="8"/>
  <c r="AF58" i="8"/>
  <c r="AF59" i="8"/>
  <c r="AF60" i="8"/>
  <c r="AF61" i="8"/>
  <c r="AF62" i="8"/>
  <c r="AF69" i="8"/>
  <c r="AF70" i="8"/>
  <c r="AF71" i="8"/>
  <c r="AF73" i="8"/>
  <c r="AF75" i="8"/>
  <c r="AF76" i="8"/>
  <c r="AF79" i="8"/>
  <c r="AF80" i="8"/>
  <c r="AF81" i="8"/>
  <c r="AF82" i="8"/>
  <c r="AF83" i="8"/>
  <c r="AF84" i="8"/>
  <c r="AF85" i="8"/>
  <c r="AF86" i="8"/>
  <c r="AF87" i="8"/>
  <c r="AF88" i="8"/>
  <c r="AF91" i="8"/>
  <c r="AF92" i="8"/>
  <c r="AF93" i="8"/>
  <c r="AF98" i="8"/>
  <c r="AF99" i="8"/>
  <c r="AF101" i="8"/>
  <c r="AF102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I47" i="8" l="1"/>
  <c r="AI63" i="8"/>
  <c r="AI48" i="8"/>
  <c r="AE23" i="8"/>
  <c r="AE22" i="8" s="1"/>
  <c r="AC23" i="8"/>
  <c r="AC22" i="8" s="1"/>
  <c r="AA23" i="8"/>
  <c r="AA22" i="8" s="1"/>
  <c r="Y23" i="8"/>
  <c r="Y22" i="8" s="1"/>
  <c r="W90" i="8"/>
  <c r="AF90" i="8" s="1"/>
  <c r="J90" i="8"/>
  <c r="L90" i="8"/>
  <c r="N90" i="8"/>
  <c r="T90" i="8"/>
  <c r="I90" i="8"/>
  <c r="V92" i="8"/>
  <c r="AI92" i="8" s="1"/>
  <c r="V93" i="8"/>
  <c r="AI93" i="8" s="1"/>
  <c r="T100" i="8" l="1"/>
  <c r="W100" i="8"/>
  <c r="AF100" i="8" s="1"/>
  <c r="R100" i="8"/>
  <c r="V102" i="8"/>
  <c r="AI102" i="8" s="1"/>
  <c r="V101" i="8"/>
  <c r="AI101" i="8" s="1"/>
  <c r="V100" i="8" l="1"/>
  <c r="AI100" i="8" s="1"/>
  <c r="R90" i="8" l="1"/>
  <c r="P90" i="8"/>
  <c r="J49" i="8" l="1"/>
  <c r="L49" i="8"/>
  <c r="N49" i="8"/>
  <c r="P49" i="8"/>
  <c r="R49" i="8"/>
  <c r="T49" i="8"/>
  <c r="T24" i="8" s="1"/>
  <c r="I49" i="8"/>
  <c r="W49" i="8"/>
  <c r="AF49" i="8" s="1"/>
  <c r="V53" i="8"/>
  <c r="AI53" i="8" s="1"/>
  <c r="E49" i="8"/>
  <c r="AF55" i="8"/>
  <c r="W97" i="8"/>
  <c r="AF97" i="8" s="1"/>
  <c r="AF68" i="8" l="1"/>
  <c r="AF72" i="8"/>
  <c r="T95" i="8"/>
  <c r="T94" i="8" s="1"/>
  <c r="V81" i="8"/>
  <c r="AI81" i="8" s="1"/>
  <c r="V88" i="8"/>
  <c r="AI88" i="8" s="1"/>
  <c r="V98" i="8"/>
  <c r="AI98" i="8" s="1"/>
  <c r="V99" i="8"/>
  <c r="AI99" i="8" s="1"/>
  <c r="W96" i="8"/>
  <c r="AF96" i="8" s="1"/>
  <c r="W95" i="8" l="1"/>
  <c r="R95" i="8"/>
  <c r="R94" i="8" s="1"/>
  <c r="W94" i="8" l="1"/>
  <c r="AF94" i="8" s="1"/>
  <c r="AF95" i="8"/>
  <c r="P95" i="8"/>
  <c r="P94" i="8" s="1"/>
  <c r="V97" i="8"/>
  <c r="AI97" i="8" s="1"/>
  <c r="V52" i="8"/>
  <c r="AI52" i="8" s="1"/>
  <c r="V50" i="8"/>
  <c r="AI50" i="8" s="1"/>
  <c r="V51" i="8"/>
  <c r="AI51" i="8" s="1"/>
  <c r="V49" i="8" l="1"/>
  <c r="AI49" i="8" s="1"/>
  <c r="T83" i="8"/>
  <c r="T82" i="8" s="1"/>
  <c r="V91" i="8"/>
  <c r="AI91" i="8" s="1"/>
  <c r="T54" i="8"/>
  <c r="T23" i="8" s="1"/>
  <c r="V76" i="8"/>
  <c r="AI76" i="8" s="1"/>
  <c r="V75" i="8"/>
  <c r="AI75" i="8" s="1"/>
  <c r="V73" i="8"/>
  <c r="AI73" i="8" s="1"/>
  <c r="V69" i="8"/>
  <c r="AI69" i="8" s="1"/>
  <c r="V70" i="8"/>
  <c r="AI70" i="8" s="1"/>
  <c r="V71" i="8"/>
  <c r="AI71" i="8" s="1"/>
  <c r="V72" i="8"/>
  <c r="AI72" i="8" s="1"/>
  <c r="T22" i="8" l="1"/>
  <c r="V68" i="8"/>
  <c r="AI68" i="8" s="1"/>
  <c r="E300" i="5" l="1"/>
  <c r="U234" i="5" l="1"/>
  <c r="S383" i="5" l="1"/>
  <c r="U383" i="5" s="1"/>
  <c r="S343" i="5"/>
  <c r="U343" i="5" s="1"/>
  <c r="U345" i="5"/>
  <c r="U344" i="5"/>
  <c r="U340" i="5"/>
  <c r="U339" i="5"/>
  <c r="S336" i="5"/>
  <c r="U336" i="5" s="1"/>
  <c r="U331" i="5"/>
  <c r="U330" i="5"/>
  <c r="U329" i="5"/>
  <c r="U332" i="5"/>
  <c r="U335" i="5"/>
  <c r="U338" i="5"/>
  <c r="U342" i="5"/>
  <c r="U379" i="5"/>
  <c r="S385" i="5"/>
  <c r="U385" i="5" s="1"/>
  <c r="U341" i="5"/>
  <c r="U326" i="5"/>
  <c r="U324" i="5"/>
  <c r="U316" i="5"/>
  <c r="U292" i="5"/>
  <c r="U290" i="5"/>
  <c r="U274" i="5"/>
  <c r="U283" i="5"/>
  <c r="U277" i="5"/>
  <c r="U273" i="5"/>
  <c r="U272" i="5"/>
  <c r="U407" i="5"/>
  <c r="U269" i="5"/>
  <c r="U266" i="5"/>
  <c r="U347" i="5"/>
  <c r="U346" i="5"/>
  <c r="U382" i="5"/>
  <c r="U408" i="5"/>
  <c r="U398" i="5"/>
  <c r="U393" i="5"/>
  <c r="U372" i="5"/>
  <c r="U361" i="5"/>
  <c r="U355" i="5"/>
  <c r="U354" i="5"/>
  <c r="U323" i="5"/>
  <c r="T319" i="5"/>
  <c r="U319" i="5" s="1"/>
  <c r="T409" i="5"/>
  <c r="U409" i="5" s="1"/>
  <c r="U402" i="5"/>
  <c r="U397" i="5"/>
  <c r="U406" i="5"/>
  <c r="U405" i="5"/>
  <c r="U403" i="5"/>
  <c r="U401" i="5"/>
  <c r="U400" i="5"/>
  <c r="U399" i="5"/>
  <c r="U394" i="5"/>
  <c r="U391" i="5"/>
  <c r="U373" i="5"/>
  <c r="U315" i="5"/>
  <c r="U295" i="5"/>
  <c r="T294" i="5"/>
  <c r="U294" i="5" s="1"/>
  <c r="U293" i="5"/>
  <c r="T280" i="5"/>
  <c r="U280" i="5" s="1"/>
  <c r="T279" i="5"/>
  <c r="U279" i="5" s="1"/>
  <c r="U57" i="5" l="1"/>
  <c r="U262" i="5"/>
  <c r="U261" i="5"/>
  <c r="U256" i="5"/>
  <c r="T249" i="5"/>
  <c r="U249" i="5" s="1"/>
  <c r="U247" i="5"/>
  <c r="T245" i="5"/>
  <c r="T241" i="5" s="1"/>
  <c r="U378" i="5"/>
  <c r="U307" i="5"/>
  <c r="U301" i="5"/>
  <c r="U289" i="5"/>
  <c r="U288" i="5"/>
  <c r="U284" i="5"/>
  <c r="U282" i="5"/>
  <c r="U257" i="5"/>
  <c r="U60" i="5"/>
  <c r="U75" i="5"/>
  <c r="U77" i="5"/>
  <c r="U78" i="5"/>
  <c r="U126" i="5"/>
  <c r="U108" i="5"/>
  <c r="U125" i="5"/>
  <c r="U245" i="5" l="1"/>
  <c r="U241" i="5"/>
  <c r="U74" i="5"/>
  <c r="U70" i="5"/>
  <c r="U136" i="5" l="1"/>
  <c r="U133" i="5"/>
  <c r="U128" i="5"/>
  <c r="U112" i="5"/>
  <c r="U98" i="5"/>
  <c r="U86" i="5"/>
  <c r="U85" i="5"/>
  <c r="U76" i="5"/>
  <c r="J300" i="5" l="1"/>
  <c r="L300" i="5"/>
  <c r="N300" i="5"/>
  <c r="P300" i="5"/>
  <c r="R300" i="5"/>
  <c r="I300" i="5"/>
  <c r="V62" i="8" l="1"/>
  <c r="AI62" i="8" s="1"/>
  <c r="V61" i="8"/>
  <c r="AI61" i="8" s="1"/>
  <c r="AF25" i="8"/>
  <c r="V25" i="8"/>
  <c r="AI25" i="8" l="1"/>
  <c r="V55" i="8"/>
  <c r="AI55" i="8" s="1"/>
  <c r="V46" i="8"/>
  <c r="AI46" i="8" s="1"/>
  <c r="V45" i="8"/>
  <c r="AI45" i="8" s="1"/>
  <c r="V26" i="8"/>
  <c r="AI26" i="8" s="1"/>
  <c r="V27" i="8"/>
  <c r="AI27" i="8" s="1"/>
  <c r="V28" i="8"/>
  <c r="AI28" i="8" s="1"/>
  <c r="V29" i="8"/>
  <c r="AI29" i="8" s="1"/>
  <c r="V30" i="8"/>
  <c r="AI30" i="8" s="1"/>
  <c r="V31" i="8"/>
  <c r="AI31" i="8" s="1"/>
  <c r="V32" i="8"/>
  <c r="AI32" i="8" s="1"/>
  <c r="V33" i="8"/>
  <c r="AI33" i="8" s="1"/>
  <c r="V34" i="8"/>
  <c r="AI34" i="8" s="1"/>
  <c r="V35" i="8"/>
  <c r="AI35" i="8" s="1"/>
  <c r="V36" i="8"/>
  <c r="AI36" i="8" s="1"/>
  <c r="V37" i="8"/>
  <c r="AI37" i="8" s="1"/>
  <c r="V38" i="8"/>
  <c r="AI38" i="8" s="1"/>
  <c r="V39" i="8"/>
  <c r="AI39" i="8" s="1"/>
  <c r="V40" i="8"/>
  <c r="AI40" i="8" s="1"/>
  <c r="V41" i="8"/>
  <c r="AI41" i="8" s="1"/>
  <c r="V42" i="8"/>
  <c r="AI42" i="8" s="1"/>
  <c r="V43" i="8"/>
  <c r="AI43" i="8" s="1"/>
  <c r="V44" i="8"/>
  <c r="AI44" i="8" s="1"/>
  <c r="V56" i="8"/>
  <c r="AI56" i="8" s="1"/>
  <c r="V57" i="8"/>
  <c r="AI57" i="8" s="1"/>
  <c r="V58" i="8"/>
  <c r="AI58" i="8" s="1"/>
  <c r="V59" i="8"/>
  <c r="AI59" i="8" s="1"/>
  <c r="V60" i="8"/>
  <c r="AI60" i="8" s="1"/>
  <c r="I80" i="8"/>
  <c r="J80" i="8"/>
  <c r="L80" i="8"/>
  <c r="L79" i="8" s="1"/>
  <c r="N80" i="8"/>
  <c r="N79" i="8" s="1"/>
  <c r="P80" i="8"/>
  <c r="P79" i="8" s="1"/>
  <c r="R80" i="8"/>
  <c r="R79" i="8" s="1"/>
  <c r="J84" i="8"/>
  <c r="L84" i="8"/>
  <c r="N85" i="8"/>
  <c r="P86" i="8"/>
  <c r="P83" i="8" s="1"/>
  <c r="P82" i="8" s="1"/>
  <c r="R86" i="8"/>
  <c r="N86" i="8"/>
  <c r="I82" i="8"/>
  <c r="I79" i="8" l="1"/>
  <c r="V90" i="8"/>
  <c r="AI90" i="8" s="1"/>
  <c r="R83" i="8"/>
  <c r="R82" i="8" s="1"/>
  <c r="J83" i="8"/>
  <c r="J82" i="8" s="1"/>
  <c r="N94" i="8"/>
  <c r="V94" i="8" s="1"/>
  <c r="AI94" i="8" s="1"/>
  <c r="V96" i="8"/>
  <c r="AI96" i="8" s="1"/>
  <c r="V85" i="8"/>
  <c r="AI85" i="8" s="1"/>
  <c r="J79" i="8"/>
  <c r="V79" i="8" s="1"/>
  <c r="V80" i="8"/>
  <c r="AI80" i="8" s="1"/>
  <c r="L86" i="8"/>
  <c r="V86" i="8" s="1"/>
  <c r="AI86" i="8" s="1"/>
  <c r="V87" i="8"/>
  <c r="AI87" i="8" s="1"/>
  <c r="R54" i="8"/>
  <c r="P54" i="8"/>
  <c r="I54" i="8"/>
  <c r="N24" i="8"/>
  <c r="E24" i="8"/>
  <c r="N84" i="8"/>
  <c r="N83" i="8" s="1"/>
  <c r="N82" i="8" s="1"/>
  <c r="N54" i="8"/>
  <c r="E54" i="8"/>
  <c r="W24" i="8"/>
  <c r="L24" i="8"/>
  <c r="N95" i="8"/>
  <c r="V95" i="8" s="1"/>
  <c r="AI95" i="8" s="1"/>
  <c r="W54" i="8"/>
  <c r="AF54" i="8" s="1"/>
  <c r="L54" i="8"/>
  <c r="R24" i="8"/>
  <c r="J24" i="8"/>
  <c r="J54" i="8"/>
  <c r="P24" i="8"/>
  <c r="I24" i="8"/>
  <c r="AI79" i="8" l="1"/>
  <c r="AF24" i="8"/>
  <c r="W23" i="8"/>
  <c r="V54" i="8"/>
  <c r="AI54" i="8" s="1"/>
  <c r="V24" i="8"/>
  <c r="L83" i="8"/>
  <c r="V84" i="8"/>
  <c r="AI84" i="8" s="1"/>
  <c r="L23" i="8"/>
  <c r="I23" i="8"/>
  <c r="I22" i="8" s="1"/>
  <c r="P23" i="8"/>
  <c r="P22" i="8" s="1"/>
  <c r="J23" i="8"/>
  <c r="R23" i="8"/>
  <c r="R22" i="8" s="1"/>
  <c r="N23" i="8"/>
  <c r="J241" i="5"/>
  <c r="L241" i="5"/>
  <c r="N241" i="5"/>
  <c r="P241" i="5"/>
  <c r="I241" i="5"/>
  <c r="S222" i="5"/>
  <c r="J222" i="5"/>
  <c r="L222" i="5"/>
  <c r="N222" i="5"/>
  <c r="P222" i="5"/>
  <c r="R222" i="5"/>
  <c r="I222" i="5"/>
  <c r="E153" i="5"/>
  <c r="AI24" i="8" l="1"/>
  <c r="W22" i="8"/>
  <c r="AF22" i="8" s="1"/>
  <c r="AF23" i="8"/>
  <c r="J22" i="8"/>
  <c r="V23" i="8"/>
  <c r="L82" i="8"/>
  <c r="V82" i="8" s="1"/>
  <c r="AI82" i="8" s="1"/>
  <c r="V83" i="8"/>
  <c r="AI83" i="8" s="1"/>
  <c r="N22" i="8"/>
  <c r="T240" i="5"/>
  <c r="T311" i="5"/>
  <c r="S311" i="5"/>
  <c r="J311" i="5"/>
  <c r="L311" i="5"/>
  <c r="N311" i="5"/>
  <c r="P311" i="5"/>
  <c r="R311" i="5"/>
  <c r="I311" i="5"/>
  <c r="J153" i="5"/>
  <c r="L153" i="5"/>
  <c r="N153" i="5"/>
  <c r="P153" i="5"/>
  <c r="R153" i="5"/>
  <c r="I153" i="5"/>
  <c r="J410" i="5"/>
  <c r="K410" i="5"/>
  <c r="L410" i="5"/>
  <c r="M410" i="5"/>
  <c r="N410" i="5"/>
  <c r="O410" i="5"/>
  <c r="P410" i="5"/>
  <c r="Q410" i="5"/>
  <c r="I410" i="5"/>
  <c r="U311" i="5" l="1"/>
  <c r="AI23" i="8"/>
  <c r="L22" i="8"/>
  <c r="V22" i="8" s="1"/>
  <c r="AI22" i="8" s="1"/>
  <c r="J24" i="5" l="1"/>
  <c r="J23" i="5" s="1"/>
  <c r="L24" i="5"/>
  <c r="L23" i="5" s="1"/>
  <c r="N24" i="5"/>
  <c r="N23" i="5" s="1"/>
  <c r="I24" i="5"/>
  <c r="I23" i="5" s="1"/>
  <c r="T222" i="5" l="1"/>
  <c r="U222" i="5" s="1"/>
  <c r="P24" i="5"/>
  <c r="P23" i="5" s="1"/>
  <c r="S153" i="5" l="1"/>
  <c r="T153" i="5"/>
  <c r="R24" i="5"/>
  <c r="U153" i="5" l="1"/>
  <c r="R23" i="5"/>
  <c r="T24" i="5"/>
  <c r="S24" i="5"/>
  <c r="S23" i="5" s="1"/>
  <c r="U24" i="5" l="1"/>
  <c r="T23" i="5"/>
  <c r="U23" i="5" s="1"/>
  <c r="T22" i="5" l="1"/>
  <c r="E24" i="5"/>
  <c r="E222" i="5" l="1"/>
  <c r="U435" i="5" l="1"/>
  <c r="U410" i="5" s="1"/>
  <c r="N240" i="5" l="1"/>
  <c r="I240" i="5" l="1"/>
  <c r="P240" i="5"/>
  <c r="R240" i="5"/>
  <c r="J240" i="5"/>
  <c r="L240" i="5"/>
  <c r="I22" i="5" l="1"/>
  <c r="L22" i="5"/>
  <c r="J22" i="5"/>
  <c r="P22" i="5"/>
  <c r="N22" i="5"/>
  <c r="R22" i="5"/>
  <c r="U300" i="5"/>
  <c r="U240" i="5"/>
  <c r="S240" i="5"/>
  <c r="S22" i="5" s="1"/>
  <c r="U22" i="5" s="1"/>
</calcChain>
</file>

<file path=xl/sharedStrings.xml><?xml version="1.0" encoding="utf-8"?>
<sst xmlns="http://schemas.openxmlformats.org/spreadsheetml/2006/main" count="3711" uniqueCount="818">
  <si>
    <t>Местоположение</t>
  </si>
  <si>
    <t>Срок реализации, год</t>
  </si>
  <si>
    <t>Объемы финансирования, тыс. руб.</t>
  </si>
  <si>
    <t>Кинотеатр</t>
  </si>
  <si>
    <t>Дом детского творчества</t>
  </si>
  <si>
    <t>строительство</t>
  </si>
  <si>
    <t>Физкультурно-спортивный комплекс с бассейном</t>
  </si>
  <si>
    <t>Физкультурно-спортивный комплекс</t>
  </si>
  <si>
    <t>Бассейн</t>
  </si>
  <si>
    <t>проектирование, строительство</t>
  </si>
  <si>
    <t>проектирование, реконструкция</t>
  </si>
  <si>
    <t>проектирование; строительство</t>
  </si>
  <si>
    <t>I.I.  ОБЪЕКТЫ ДОШКОЛЬНОГО ОБРАЗОВАНИЯ</t>
  </si>
  <si>
    <t>приобретение здания</t>
  </si>
  <si>
    <t>2019-2020</t>
  </si>
  <si>
    <t>I. II .ОБЪЕКТЫ ОБЩЕГО ОБРАЗОВАНИЯ (ШКОЛЫ)</t>
  </si>
  <si>
    <t>ИТОГО ПО ПРОГРАММЕ</t>
  </si>
  <si>
    <t>приобретение</t>
  </si>
  <si>
    <t>Источник финансирования</t>
  </si>
  <si>
    <t>бюджеты разных уровней</t>
  </si>
  <si>
    <t>бюджет города</t>
  </si>
  <si>
    <t>на 2019 год</t>
  </si>
  <si>
    <t>Этап I</t>
  </si>
  <si>
    <t>на  2020 год</t>
  </si>
  <si>
    <t>на 2021 год</t>
  </si>
  <si>
    <t>на 2022 год</t>
  </si>
  <si>
    <t>на 2023 год</t>
  </si>
  <si>
    <t>Этап II</t>
  </si>
  <si>
    <t>Этап III</t>
  </si>
  <si>
    <t>на 2020 год</t>
  </si>
  <si>
    <t>к Программе комплексного развития</t>
  </si>
  <si>
    <t>социальной инфраструктуры</t>
  </si>
  <si>
    <t>№                   п/п</t>
  </si>
  <si>
    <t>№                            п/п</t>
  </si>
  <si>
    <t>к постановлению</t>
  </si>
  <si>
    <t>администрации города</t>
  </si>
  <si>
    <t>Детский сад по ул. Академгородок</t>
  </si>
  <si>
    <t>Наименование объекта</t>
  </si>
  <si>
    <t>Приобретение (выкуп) здания детского сада в Советском районе на 300 мест</t>
  </si>
  <si>
    <t xml:space="preserve">Детский сад в жилом районе Белые росы (в районе домов по ул. Карамзина 14,12)   </t>
  </si>
  <si>
    <t>Детский сад в жилом районе Белые росы (в районе дома по ул. Карамзина 8)</t>
  </si>
  <si>
    <t>Детский сад в 3 мкр. жилого района Покровский</t>
  </si>
  <si>
    <t>Детский сад в 10 микрорайоне  жилого района «Солонцы-2»</t>
  </si>
  <si>
    <t>Детское дошкольное общеобразовательное учреждение № 1 на 270 мест, расположенное по адресу: г. Красноярск, Советский район, жилой район «Слобода Весны»</t>
  </si>
  <si>
    <t>Детское дошкольное общеобразовательное учреждение № 2 на 270 мест, расположенное по адресу: г. Красноярск, Советский район, жилой район «Слобода Весны»</t>
  </si>
  <si>
    <t>Приобретение (выкуп) здания (помещения) для размещения детского сада в Октябрьском районе</t>
  </si>
  <si>
    <t>Приобретение (выкуп) здания детского сада  в Советском районе</t>
  </si>
  <si>
    <t>Приобретение (выкуп) здания детского сада в Советском районе</t>
  </si>
  <si>
    <t xml:space="preserve">Детский сад № 3 в Октябрьском районе </t>
  </si>
  <si>
    <t xml:space="preserve">Детский сад № 1 в Советском районе </t>
  </si>
  <si>
    <t xml:space="preserve">Детский сад по ул. Волгоградская 2а в Ленинском районе </t>
  </si>
  <si>
    <t xml:space="preserve">Детский сад в Железнодорожном районе </t>
  </si>
  <si>
    <t xml:space="preserve">Детский сад № 1 в мкрн. «Тихие Зори» </t>
  </si>
  <si>
    <t>Общеобразовательная школа во II мкр. жилого района «Покровский»</t>
  </si>
  <si>
    <t>Приобретение нежилого здания  для размещения общеобразовательного учреждения  в Советском районе города Красноярска</t>
  </si>
  <si>
    <t xml:space="preserve">Общеобразовательная школа в жилом районе «Бугач» </t>
  </si>
  <si>
    <t xml:space="preserve">Реконструкция средней общеоб-разовательной школы № 36 </t>
  </si>
  <si>
    <t>Строительство спортивного зала на территории «Гимназия № 13 «Академ»</t>
  </si>
  <si>
    <t>ул. Маерчака, 57</t>
  </si>
  <si>
    <t>на 2024-2025 гг.</t>
  </si>
  <si>
    <t xml:space="preserve">Общеобразовательная школа в мкрн. «Пашенный» </t>
  </si>
  <si>
    <t xml:space="preserve">Детский сад № 2 в Октябрьском районе </t>
  </si>
  <si>
    <t>проектирование; реконструкция</t>
  </si>
  <si>
    <t xml:space="preserve">Общеобразовательная школа в VII мкр. «Аэропорт» </t>
  </si>
  <si>
    <t>спонсорские средства</t>
  </si>
  <si>
    <t xml:space="preserve">Дошкольная образовательная организация  </t>
  </si>
  <si>
    <t>Общеобразовательная школа</t>
  </si>
  <si>
    <t>Спортивно-оздоровительный комплекс с бассейном</t>
  </si>
  <si>
    <t xml:space="preserve">Физкультурно-спортивный комплекс </t>
  </si>
  <si>
    <t xml:space="preserve">Центральный </t>
  </si>
  <si>
    <t xml:space="preserve">проектирование; строительство </t>
  </si>
  <si>
    <t>Район города</t>
  </si>
  <si>
    <t>Октябрьский</t>
  </si>
  <si>
    <t xml:space="preserve">Советский </t>
  </si>
  <si>
    <t xml:space="preserve">Свердловский </t>
  </si>
  <si>
    <t xml:space="preserve">Октябрьский </t>
  </si>
  <si>
    <t>Советский</t>
  </si>
  <si>
    <t xml:space="preserve">Ленинский </t>
  </si>
  <si>
    <t>Железнодорожный</t>
  </si>
  <si>
    <t>Центральный</t>
  </si>
  <si>
    <t>Свердловский</t>
  </si>
  <si>
    <t>Ленинский</t>
  </si>
  <si>
    <t xml:space="preserve">Железнодорожный </t>
  </si>
  <si>
    <t>Кировский</t>
  </si>
  <si>
    <t xml:space="preserve">Кировский </t>
  </si>
  <si>
    <t>«Приложение 2</t>
  </si>
  <si>
    <t>«Приложение 3</t>
  </si>
  <si>
    <t>Детский сад по ул. Крайняя</t>
  </si>
  <si>
    <t>города Красноярска</t>
  </si>
  <si>
    <t>Железнодорож-            ный</t>
  </si>
  <si>
    <t>Детский сад в жилом районе «Медицинский городок»</t>
  </si>
  <si>
    <t>I. ОТРАСЛЬ «ОБРАЗОВАНИЕ»</t>
  </si>
  <si>
    <t>I.I. ОБЪЕКТЫ ДОШКОЛЬНОГО ОБРАЗОВАНИЯ</t>
  </si>
  <si>
    <t>I.I.I. РЕАЛИЗОВАННЫЕ МЕРОПРИЯТИЯ ИТОГО</t>
  </si>
  <si>
    <t>I.I.II. РЕАЛИЗУЕМЫЕ МЕРОПРИЯТИЯ ИТОГО</t>
  </si>
  <si>
    <t>I.II. ОБЪЕКТЫ ОБЩЕГО ОБРАЗОВАНИЯ (ШКОЛЫ)</t>
  </si>
  <si>
    <t>I.II.I. РЕАЛИЗОВАННЫЕ МЕРОПРИЯТИЯ ИТОГО</t>
  </si>
  <si>
    <t>Общеобразовательная школа в микрорайоне «Метростроитель»</t>
  </si>
  <si>
    <t>II. ОТРАСЛЬ «КУЛЬТУРА»</t>
  </si>
  <si>
    <t>I.II.II. РЕАЛИЗУЕМЫЕ МЕРОПРИЯТИЯ ИТОГО</t>
  </si>
  <si>
    <t>Реконструкция средней общеобразовательной школы № 47</t>
  </si>
  <si>
    <t>Детский сад VI микрорайон жилого района «Покровский»</t>
  </si>
  <si>
    <t xml:space="preserve">Детский сад в IV микрорайоне жилого района «Бугач» </t>
  </si>
  <si>
    <t>II.I. ОБЪЕКТЫ СПОРТА</t>
  </si>
  <si>
    <t>ул. Киренского, 70А</t>
  </si>
  <si>
    <t>II.I.I. РЕАЛИЗОВАННЫЕ МЕРОПРИЯТИЯ ИТОГО</t>
  </si>
  <si>
    <t>III.I. ОБЪЕКТЫ КУЛЬТУРЫ И ИСКУССТВА</t>
  </si>
  <si>
    <t>III.I.I. РЕАЛИЗУЕМЫЕ МЕРОПРИЯТИЯ ИТОГО</t>
  </si>
  <si>
    <t>объект</t>
  </si>
  <si>
    <t>2024-2026</t>
  </si>
  <si>
    <t>II.II.I. РЕАЛИЗОВАННЫЕ МЕРОПРИЯТИЯ ИТОГО</t>
  </si>
  <si>
    <t>II.II. ОБЪЕКТЫ ДОПОЛНИТЕЛЬНОГО ОБРАЗОВАНИЯ (культура, спорт)</t>
  </si>
  <si>
    <t>Параметры объекта</t>
  </si>
  <si>
    <t xml:space="preserve">Мероприятие                                   </t>
  </si>
  <si>
    <t>ВСЕГО</t>
  </si>
  <si>
    <t>на 2026-2030 гг.</t>
  </si>
  <si>
    <t>Этап IV</t>
  </si>
  <si>
    <t>на 2031-2042 гг.</t>
  </si>
  <si>
    <t>2026-2030</t>
  </si>
  <si>
    <t>2031-2042</t>
  </si>
  <si>
    <t xml:space="preserve">Общеобразовательная школа </t>
  </si>
  <si>
    <t xml:space="preserve">бюджеты разных уровней </t>
  </si>
  <si>
    <t xml:space="preserve">бюджет города </t>
  </si>
  <si>
    <t>2025-2027</t>
  </si>
  <si>
    <t>Ледовый дворец, конькобежный стадион</t>
  </si>
  <si>
    <t xml:space="preserve">Параметры объекта </t>
  </si>
  <si>
    <t>Единица измерения</t>
  </si>
  <si>
    <t>мест</t>
  </si>
  <si>
    <t>кв. м.</t>
  </si>
  <si>
    <t>Спортивно-оздоровительный комплекс с туристическим уклоном</t>
  </si>
  <si>
    <t>жилой район «Солнечный», ул. 60 лет образования СССР, кадастровый номер земельного участка 24:50:0400012:2297</t>
  </si>
  <si>
    <t>Бассейн - 558,28, дорожки 3 * 25 м;
 тренажерный зал -530,68,
универсальный спортивный зал - 538,20</t>
  </si>
  <si>
    <t>Комплексная спортивная площадка</t>
  </si>
  <si>
    <t>Многофункциональная спортивная площадка</t>
  </si>
  <si>
    <t>Объект для физкультурных занятий и тренировок (встроенно-пристроенный)</t>
  </si>
  <si>
    <t>Объект спорта, спортивные залы</t>
  </si>
  <si>
    <t>Плоскостное спортивное сооружение</t>
  </si>
  <si>
    <t xml:space="preserve">Спортивный многофункциональный физкультурно-оздоровительный центр </t>
  </si>
  <si>
    <t>Спортивный зал (встроенно-пристроенный)</t>
  </si>
  <si>
    <t>Обустройство стадиона водных видов спорта</t>
  </si>
  <si>
    <t>Лыжная база</t>
  </si>
  <si>
    <t>Общеобразовательная организация, совмещенная с дошкольной образовательной организацией</t>
  </si>
  <si>
    <t>Центр дополнительного образования детей</t>
  </si>
  <si>
    <t>Учреждения дополнительного образования (внешкольные)</t>
  </si>
  <si>
    <t>I.III. В ОБЛАСТИ ДОПОЛНИТЕЛЬНОГО ОБРАЗОВАНИЯ ДЕТЕЙ</t>
  </si>
  <si>
    <t>2024-2027</t>
  </si>
  <si>
    <t>Учреждение культуры клубного типа</t>
  </si>
  <si>
    <t xml:space="preserve">Детская школа искусств </t>
  </si>
  <si>
    <t>Детская школа искусств</t>
  </si>
  <si>
    <t xml:space="preserve">Детская музыкальная школа </t>
  </si>
  <si>
    <t xml:space="preserve">мест </t>
  </si>
  <si>
    <t xml:space="preserve">Общедоступная библиотека </t>
  </si>
  <si>
    <t xml:space="preserve">Культурно-досуговый центр </t>
  </si>
  <si>
    <t>Общедоступная библиотека</t>
  </si>
  <si>
    <t xml:space="preserve">Детская библиотека (встроенно-пристроенный)
</t>
  </si>
  <si>
    <t xml:space="preserve">Общедоступная библиотека (встроенно-пристроенный)
</t>
  </si>
  <si>
    <t xml:space="preserve">Общеобразовательная школа № 1 в мкрн «Тихие Зори» </t>
  </si>
  <si>
    <t>I.III. ОБЪЕКТЫ ДОПОЛНИТЕЛЬНОГО ОБРАЗОВАНИЯ</t>
  </si>
  <si>
    <t>единовременная пропускная способность не более 49 человек/смена</t>
  </si>
  <si>
    <t>I.III.I. РЕАЛИЗУЕМЫЕ МЕРОПРИЯТИЯ ИТОГО</t>
  </si>
  <si>
    <t>до 2042 года</t>
  </si>
  <si>
    <t>Объект спорта, в том числе спортивные залы и бассейн</t>
  </si>
  <si>
    <t>зрительных мест</t>
  </si>
  <si>
    <t>планировочный район 1.3.5 (в районе ул. Становая)</t>
  </si>
  <si>
    <t>томов</t>
  </si>
  <si>
    <t xml:space="preserve">60 тысяч </t>
  </si>
  <si>
    <t>120 тысяч</t>
  </si>
  <si>
    <t>планировочный район 1.3.20 (в районе ул. Елены Стасовой)</t>
  </si>
  <si>
    <t xml:space="preserve">120 тысяч </t>
  </si>
  <si>
    <t>планировочный район 1.3.40</t>
  </si>
  <si>
    <t>Павильон спортивной школы конькобежного спорта</t>
  </si>
  <si>
    <t>планировочный район 1.6.10 (р-н Ботанический (Антенное поле))</t>
  </si>
  <si>
    <t>Трибуны спортивной школы Рассвет</t>
  </si>
  <si>
    <t>Учреждения дополнительного образования (внешкольные) (встроенно-пристроенные, в первых этажах)</t>
  </si>
  <si>
    <t xml:space="preserve">Общедоступная библиотека 
</t>
  </si>
  <si>
    <t>планировочный район 1.9.1 (район Студенческого городка)</t>
  </si>
  <si>
    <t>Реконструкция лыжной базы</t>
  </si>
  <si>
    <t>Детская музыкальная школа</t>
  </si>
  <si>
    <t>Спортивный павильон для занятий физической культурой и спортом людей с ограниченными возможностями здоровья</t>
  </si>
  <si>
    <t>планировочный район 3.1.4 (остров Отдыха)</t>
  </si>
  <si>
    <t>планировочный район 3.1.2 (остров Отдыха)</t>
  </si>
  <si>
    <t>планировочный район 3.4.6 (жилой район «Медицинский городок», в районе Кардиологического центра)</t>
  </si>
  <si>
    <t xml:space="preserve">планировочный район 3.4.12 (мкрн. «Медицинский городок») </t>
  </si>
  <si>
    <t>планировочный район 3.5.4 (в жилом районе «Солонцы-2»)</t>
  </si>
  <si>
    <t>планировочный район 4.2.8 (ул. Шахтеров, 2а), основное здание</t>
  </si>
  <si>
    <t>планировочный район 4.3.28 (в районе ул. Авиагородок)</t>
  </si>
  <si>
    <t>планировочный район 4.3.28 (в районе ул. Авиаторов)</t>
  </si>
  <si>
    <t>Центр детского творчества</t>
  </si>
  <si>
    <t>60 тысяч</t>
  </si>
  <si>
    <t xml:space="preserve">Дом культуры со зрительным залом </t>
  </si>
  <si>
    <t>Сооружение хоккейной коробки с тентом спортивной школы Рассвет с павильоном</t>
  </si>
  <si>
    <t>Футбольное поле с раздевалками</t>
  </si>
  <si>
    <t xml:space="preserve">планировочный район 5.3.1 (в районе ул. Текстильщиков) </t>
  </si>
  <si>
    <t xml:space="preserve">планировочный район 5.3.1 (в районе ул. Малаховская) </t>
  </si>
  <si>
    <t>планировочный район 5.3.1 (в районе ул. Песочная)</t>
  </si>
  <si>
    <t>планировочный район 5.4.2 (район ул. Рейдовая-Одесская)</t>
  </si>
  <si>
    <t>планировочный район 5.4.4 (р-н ЦБК)</t>
  </si>
  <si>
    <t>планировочный район 5.7.3 (в районе ул. Аральская)</t>
  </si>
  <si>
    <t>планировочный район 5.7.1 (бывшая территория Красмаш завода)</t>
  </si>
  <si>
    <t>планировочный район 6.1.2 (Нефтебаза площадка- 2)</t>
  </si>
  <si>
    <t>планировочный район 7.1.23 (ул. Базайская, 76)</t>
  </si>
  <si>
    <t>планировочный район 7.2.1 (в районе ул. Свердловская)</t>
  </si>
  <si>
    <t>Многофункциональный культурно-досуговый центр</t>
  </si>
  <si>
    <t>планировочный район 7.1.59 (ул. Электриков, за ТЭЦ-2 )</t>
  </si>
  <si>
    <t>планировочный район 7.4.13 (в районе ул. Семафорная)</t>
  </si>
  <si>
    <t xml:space="preserve">планировочный район 7.5.6 (ул. Парашютная)
</t>
  </si>
  <si>
    <t>планировочный район 7.2.21 (район Юго-Западный)</t>
  </si>
  <si>
    <t>**</t>
  </si>
  <si>
    <t xml:space="preserve">Реконструкция здания МБУДО «Детская музыкальная школа № 2» по адресу: г. Красноярск, ул. Коломенская, 27 </t>
  </si>
  <si>
    <t>III. ОТРАСЛЬ "КУЛЬТУРА"</t>
  </si>
  <si>
    <t>2022‒2025</t>
  </si>
  <si>
    <t xml:space="preserve">Многофункциональный комплекс спортивного и культурного назначения </t>
  </si>
  <si>
    <t>II.II.II. РЕАЛИЗУЕМЫЕ МЕРОПРИЯТИЯ ИТОГО</t>
  </si>
  <si>
    <t>2021‒2022</t>
  </si>
  <si>
    <t>нежилое здание</t>
  </si>
  <si>
    <t>2020‒2022</t>
  </si>
  <si>
    <t>II. ОТРАСЛЬ  "ФИЗИЧЕСКАЯ КУЛЬТУРА И СПОРТ"</t>
  </si>
  <si>
    <t>2023‒2026</t>
  </si>
  <si>
    <t>2022‒2024</t>
  </si>
  <si>
    <t>2021‒2025</t>
  </si>
  <si>
    <t>2018‒2023</t>
  </si>
  <si>
    <t>2019‒2022</t>
  </si>
  <si>
    <t>2020‒2024</t>
  </si>
  <si>
    <t>2019‒2024</t>
  </si>
  <si>
    <t>2018‒2022</t>
  </si>
  <si>
    <t>2018‒2020</t>
  </si>
  <si>
    <t>2019‒2020</t>
  </si>
  <si>
    <t>2017‒2019</t>
  </si>
  <si>
    <t>Строительство дополнительного корпуса к ДОУ  № 231 по ул. Красной Армии, 38 в Железнодорожном районе</t>
  </si>
  <si>
    <t>2021‒2023</t>
  </si>
  <si>
    <t>2019‒2021</t>
  </si>
  <si>
    <t>2018‒2019</t>
  </si>
  <si>
    <t xml:space="preserve">Детский сад в жилом районе Бугач (Октябрьский район, в районе 
ул. Калинина, 185)  </t>
  </si>
  <si>
    <t>Всего</t>
  </si>
  <si>
    <t>Итого II этап</t>
  </si>
  <si>
    <t>планировочный район 1.3.4 (в районе ул. Становая)</t>
  </si>
  <si>
    <t>планировочный район 1.3.16 (в районе ул. Азовская)</t>
  </si>
  <si>
    <t>планировочный район 1.5.9 (в районе ул. Цимлянская)</t>
  </si>
  <si>
    <t>планировочный район 1.5.10 (в районе улиц Шушенская-Пировская)</t>
  </si>
  <si>
    <t>планировочный район 1.5.10 (в районе ул. 5-я Пригорная)</t>
  </si>
  <si>
    <t>планировочный район 1.6.10 (р-н Ботанический)</t>
  </si>
  <si>
    <t>планировочный район 1.6.13 (р-н Ботанический)</t>
  </si>
  <si>
    <t>планировочный район 1.7.4 (в районе ул. Сады, СНТ)</t>
  </si>
  <si>
    <t xml:space="preserve">планировочный район 1.7.12 (в районе пер. Телевизорный) </t>
  </si>
  <si>
    <t>планировочный район 1.8.6 (в районе ул. Советская)</t>
  </si>
  <si>
    <t>планировочный район 2.5.2 (территория бывшего комбайнового завода)</t>
  </si>
  <si>
    <t xml:space="preserve">планировочный район 1.5.10 (в районе переулка Каратузского) </t>
  </si>
  <si>
    <t xml:space="preserve">планировочный район 1.8.5 (в районе пр. Николаевский) </t>
  </si>
  <si>
    <t>2026-2028</t>
  </si>
  <si>
    <t>2029-2032</t>
  </si>
  <si>
    <t>планировочный район 2.3.2 (в районе ул. Марата- ул. Пушкина)</t>
  </si>
  <si>
    <t>планировочный район 2.2.1 (в районе ул. Телевизорная)</t>
  </si>
  <si>
    <t>планировочный район 2.3.2 (в районе ул. Революции)</t>
  </si>
  <si>
    <t xml:space="preserve">Общеобразовательная школа в Железнодорожном районе по ул. Омская </t>
  </si>
  <si>
    <t xml:space="preserve">Общеобразовательная школа в 3 микрорайоне жилого района «Солнечный» </t>
  </si>
  <si>
    <t>Плоскостное спортивное сооружение (спортивная площадка)</t>
  </si>
  <si>
    <t>2030-2032</t>
  </si>
  <si>
    <t>2028-2030</t>
  </si>
  <si>
    <t>6 разделительных дорожек длиной 25 м</t>
  </si>
  <si>
    <t>планировочный район 1.3.37 (жилой район Плодово-ягодный)</t>
  </si>
  <si>
    <t>планировочный район 1.3.38 (жилой район Плодово-ягодный)</t>
  </si>
  <si>
    <t>планировочный район 1.3.41 (жилой район Плодово-ягодный)</t>
  </si>
  <si>
    <t>2027-2032</t>
  </si>
  <si>
    <t>2025-2028</t>
  </si>
  <si>
    <t>Приложение 3</t>
  </si>
  <si>
    <t>частные инвестиции, инвестор -  ООО «Алан» (собственные и заемные средства)</t>
  </si>
  <si>
    <t>Объемы финансирования, тыс. руб.*</t>
  </si>
  <si>
    <t xml:space="preserve">Центр спортивных единоборств                  в г. Красноярске по адресу:                         мкр-н Солнечный, пр. 60 лет Образования СССР, 17
</t>
  </si>
  <si>
    <t xml:space="preserve">Общеобразовательная школа в жилом районе «Мичуринский» </t>
  </si>
  <si>
    <t>Детский автогородок в жилом районе «Бугач»</t>
  </si>
  <si>
    <t xml:space="preserve">Детский сад № 3                                 в мкр. «Ястынское поле» </t>
  </si>
  <si>
    <t>от ____________ № ____________</t>
  </si>
  <si>
    <t>планировочный район 1.1.5 (мкрн. «Удачный», в районе ул. Дорожная)</t>
  </si>
  <si>
    <t>планировочный район 1.1.5 (мкрн. «Удачный», в районе ул. Сосновый бор)</t>
  </si>
  <si>
    <t>планировочный район 1.5.7 (коттеджный поселок «Славянский», в районе                        ул. Независимости)</t>
  </si>
  <si>
    <t>планировочный район 1.9.14 (район СНТ «Гремячий ключ»)</t>
  </si>
  <si>
    <t>планировочный район 4.7.1 (жилой район «Солнечный»)</t>
  </si>
  <si>
    <t>планировочный район 4.7.12 (жилой район «Солнечный»)</t>
  </si>
  <si>
    <t>планировочный район 4.7.16 (жилой район «Солнечный»)</t>
  </si>
  <si>
    <t>планировочный район 7.2.20 (Жилой район «Юго-Западный»)</t>
  </si>
  <si>
    <t>планировочный район 7.4.1 (жилой район «Пашенный», Судоверфь)</t>
  </si>
  <si>
    <t xml:space="preserve">планировочный район 6.2.6 (Жилой район «Мичуринский»)
</t>
  </si>
  <si>
    <t>планировочный район 6.3.15 (СТ «Химик»)</t>
  </si>
  <si>
    <t>планировочный район 6.1.10 (пересечение улиц Котовского - Кутузова)</t>
  </si>
  <si>
    <t>планировочный район 5.7.1 (район «Энергетиков», пересечение ул. Аральская - ул. Львовская)</t>
  </si>
  <si>
    <t>планировочный район 5.7.1 (район«Энергетиков»)</t>
  </si>
  <si>
    <t>планировочный район 5.7.1 (район «Энергетиков»)</t>
  </si>
  <si>
    <t>планировочный район 4.3.12 (III мкрн. жилого района «Иннокентьевский», в районе ул. 3 августа)</t>
  </si>
  <si>
    <t>планировочный район 1.8.5 (Жилой район «Николаевка»)</t>
  </si>
  <si>
    <t>планировочный район 7.6.1 (жилой район «Южный берег»)</t>
  </si>
  <si>
    <t>планировочный район 4.3.28 (в районе ул. Авиаторов, жилой комплекс «Скандис-Озеро»)</t>
  </si>
  <si>
    <t>планировочный район 4.7.11 (XI мкрн жилого массива «Солнечный»)</t>
  </si>
  <si>
    <t>планировочный район 7.2.20 (Жилой район «Юго-Западный» за ж.д.)</t>
  </si>
  <si>
    <t>планировочный район 5.4.2 (район ул. Рейдовая - Одесская)</t>
  </si>
  <si>
    <t>планировочный район 4.7.1 (жилой район «Солнечный»</t>
  </si>
  <si>
    <t>планировочный район 7.3.1 (жилой район «Тихие зори», южная часть)</t>
  </si>
  <si>
    <t>планировочный район 7.3.1 (жилой район «Тихие зори», северная часть)</t>
  </si>
  <si>
    <t>жилой район «Медицинский городок», ул. Караульная – ул. Петра Подзолкова, кадастровый номер земельного участка 24:50:0300303:84, площадь земельного участка - 20 875,0 кв.м.</t>
  </si>
  <si>
    <t>планировочный район 4.7.9 (6а мкрн. жилого района «Солнечный»)</t>
  </si>
  <si>
    <t>планировочный район 4.7.7 (жилой район «Солнечный»)</t>
  </si>
  <si>
    <t>планировочный район 4.7.2 (жилой район «Солнечный»</t>
  </si>
  <si>
    <t xml:space="preserve">планировочный район 3.2.11 (район «Качинский») </t>
  </si>
  <si>
    <t xml:space="preserve">планировочный район 3.2.3 (район «Качинский») </t>
  </si>
  <si>
    <t xml:space="preserve">планировочный район 3.3.17 (мкрн. «Покровский», пересечение ул. Линейной ул. Д. Мартынова) </t>
  </si>
  <si>
    <t>планировочный район 2.3.2 (в районе ул. Марата - ул. Пушкина)</t>
  </si>
  <si>
    <t>планировочный район 7.2.1 (пересечение ул. Веселая - ул. Карьерная)</t>
  </si>
  <si>
    <t>Общеобразовательная школа (Новый корпус СОШ № 82)</t>
  </si>
  <si>
    <t>планировочный район 6.1.2 (Нефтебаза площадка - 2, вблизи ул. Коммунальная)</t>
  </si>
  <si>
    <t>планировочный район 4.7.4 (жилой район «Солнечный»)</t>
  </si>
  <si>
    <t>планировочный район 4.7.13 (жилой район «Солнечный», в районе улиц Славы - 40 лет Победы)</t>
  </si>
  <si>
    <t>планировочный район 4.7.15 (жилой район «Солнечный», в районе ул. Славы-пр. 60 лет образования СССР -                   ул. Микуцкого)</t>
  </si>
  <si>
    <t>на 2024 год</t>
  </si>
  <si>
    <t>на 2025 год</t>
  </si>
  <si>
    <t>Общеобразовательная школа в 5 мкрн жилого района "Солнечный"</t>
  </si>
  <si>
    <t>Общеобразовательная школа в 3 мкрн жилого района "Покровский"</t>
  </si>
  <si>
    <t>Общеобразовательная школа в микрорайоне "Агроуниверситет"</t>
  </si>
  <si>
    <t xml:space="preserve">Детская школа искусств в микрорайоне «Северный» </t>
  </si>
  <si>
    <t>*</t>
  </si>
  <si>
    <t xml:space="preserve">Культурное пространство «Суриков-центр» </t>
  </si>
  <si>
    <t>II.I  ОБЪЕКТЫ В ОБЛАСТИ КУЛЬТУРЫ</t>
  </si>
  <si>
    <t xml:space="preserve">II.II. ОБЪЕКТЫ ДОПОЛНИТЕЛЬНОГО ОБРАЗОВАНИЯ В ОБЛАСТИ КУЛЬТУРЫ И ИСКУССТВА </t>
  </si>
  <si>
    <t>2023‒2027</t>
  </si>
  <si>
    <t>бюджет города (стоимость определится после разработки проектной документации и получения заключения госэкспертизы)</t>
  </si>
  <si>
    <t>2024-2028</t>
  </si>
  <si>
    <t>планировочный район 4.3.21 (Советский р-н, ул. 9 Мая - ул. Водопьянова, кадастровые номера ЗУ 24:50:0400067:2942; 24:50:0400067:2947)</t>
  </si>
  <si>
    <t>планировочный район 3.1.2 (остров Отдыха, кадастровый номер земельного участка 24:50:0300291:213)</t>
  </si>
  <si>
    <t xml:space="preserve">планировочный район 4.3.21 (в жилом районе Северный, в районе ул. Водопьянова)      </t>
  </si>
  <si>
    <t xml:space="preserve">планировочный район 2.4.18, ул. Красной Армии, 38 , земельный участок общей площадью 2 039,00 кв.м, состоящий из 2-х земельных участков из земель населенных пунктов с кадастровыми номерами:
24:50:0200115:201, площадью 1 267,00 кв. м; 24:50:0200115:1258, площадью 772,00 кв. м
</t>
  </si>
  <si>
    <t>проектирование, устройство</t>
  </si>
  <si>
    <t>2019-, 2023-2025</t>
  </si>
  <si>
    <t>бюджет города (объект не капитального строительства)</t>
  </si>
  <si>
    <t xml:space="preserve">бюджет города (объект не капитального строительства) (в 2023 году проводилась доработка проекта на устройство спортивного павильона разработанного ранее в 2019 году (1600,00 тыс. руб.) </t>
  </si>
  <si>
    <t>2026-2029</t>
  </si>
  <si>
    <t>города Красноярска до 2042 года</t>
  </si>
  <si>
    <t>планировочный район 3.3.3 (3 мкрн жилого района «Покровский», в районе жилого дома по ул. Чернышевского, 118, кадастровый номер ЗУ 4:50:0300305:33718</t>
  </si>
  <si>
    <t>на 2026 год</t>
  </si>
  <si>
    <t>на 2027 год</t>
  </si>
  <si>
    <t>на 2028 год</t>
  </si>
  <si>
    <t>на 2029 год</t>
  </si>
  <si>
    <t>на 2030 год</t>
  </si>
  <si>
    <t>Итого III этап</t>
  </si>
  <si>
    <t>Приобретение (выкуп) здания детского сада в Советском районе, расположенного по адресу: г. Красноярск, ул. Соколовская, зд. 54а</t>
  </si>
  <si>
    <t xml:space="preserve">Устранение аварийной ситуации здания МБОУ СШ № 86, расположенного по адресу: г. Красноярск, ул. Лизы Чайкиной </t>
  </si>
  <si>
    <t xml:space="preserve">Устранение аварийной ситуации здания МБОУ СШ № 21, расположенного по адресу: г. Красноярск, пр. Свободный, 61 </t>
  </si>
  <si>
    <t>Приобретение (выкуп) нежилого здания по адресу: г. Красноярск, ул. Киренского, 70А</t>
  </si>
  <si>
    <t>2022-2032</t>
  </si>
  <si>
    <t>2028-2031</t>
  </si>
  <si>
    <t>300/115</t>
  </si>
  <si>
    <t>мест школа/детский сад</t>
  </si>
  <si>
    <t>планировочный район 1.8.5 (жилой район Николаевка, в районе пересечения ул. Марата - ул. Пушкина)</t>
  </si>
  <si>
    <t xml:space="preserve">планировочный район 3.5.4 (в жилом районе «Солонцы-2»). </t>
  </si>
  <si>
    <t>планировочный район 7.2.1 (в районе ул. Веселая)</t>
  </si>
  <si>
    <t>III. I. II. ОБЪЕКТЫ ДОПОЛНИТЕЛЬНОГО ОБРАЗОВАНИЯ В ОБЛАСТИ КУЛЬТУРЫ И ИСКУССТВА</t>
  </si>
  <si>
    <t>Примечание</t>
  </si>
  <si>
    <t>планировочный район 1.7.4   (жилой район Серебряный,                в районе ул. Сады - ул. Ле-сопарковая)</t>
  </si>
  <si>
    <t xml:space="preserve">планировочный район 1.7.4 (жилой район Серебряный, 2 квартал, в районе ул. Садо-вая - ул. Рябиновая -                   ул. Сады - ул. Серебряный бор - ул. Еловая) </t>
  </si>
  <si>
    <t xml:space="preserve">планировочный район 1.3.37 (жилой район Плодово-ягодный). </t>
  </si>
  <si>
    <t xml:space="preserve">планировочный район 1.3.38 (жилой район Плодово-ягодный) </t>
  </si>
  <si>
    <t xml:space="preserve">планировочный район 1.3.41 (жилой район Плодово-ягодный) </t>
  </si>
  <si>
    <t>планировочный район 1.5.10 (в районе ул. Калинина)</t>
  </si>
  <si>
    <t xml:space="preserve">планировочный район 1.6.10 (р-н Ботанический) </t>
  </si>
  <si>
    <t>планировочный район 1.8.1 (в районе ул. Луначарского)</t>
  </si>
  <si>
    <t>планировочный район 1.8.5 (мкрн. Николаевский, в границах улиц ул. Сопочной - Пушкина - Революции - Чкалова - пр-кта Николаевского)</t>
  </si>
  <si>
    <t xml:space="preserve">планировочный район 1.8.5 (в  районе ул. Революции) </t>
  </si>
  <si>
    <t xml:space="preserve">планировочный район 1.8.6 (в районе ул. Советская) </t>
  </si>
  <si>
    <t xml:space="preserve">планировочный район 1.8.6 (в районе улиц Пирогова - Ленинградская) </t>
  </si>
  <si>
    <t xml:space="preserve">планировочный район 1.8.6 (в районе ул. Академика Киренского) </t>
  </si>
  <si>
    <t>планировочный район 4.2.8 (между лицами Спандаряна - Дудинская)</t>
  </si>
  <si>
    <t>планировочный район 4.2.6 (между улицами Октябрьская - Партизана Железняка)</t>
  </si>
  <si>
    <t>планировочный район 4.2.8 (в районе ул. Дудинская)</t>
  </si>
  <si>
    <t xml:space="preserve">планировочный район 4.2.12 (в районе ул. Партизана Железняка - ул. Аэрово-кзальная) </t>
  </si>
  <si>
    <t xml:space="preserve">планировочный район 4.3.8 (пересечение улиц Водопьянова - 9 Мая, жилой район «Северный») </t>
  </si>
  <si>
    <t>планировочный район 4.3.24,  I мкр. Аэропорт (ул. Молокова, 64)</t>
  </si>
  <si>
    <t>планировочный район 3.3.4 (ул. Шахтеров, на месте Южного рынка)</t>
  </si>
  <si>
    <t xml:space="preserve">планировочный район 4.3.28 в районе ул. Авиагородок) </t>
  </si>
  <si>
    <t xml:space="preserve">планировочный район 4.3.28 (в районе ул. Армейская)  </t>
  </si>
  <si>
    <t xml:space="preserve">планировочный район 4.3.28 (6б мкрн. жилого района Взлетка, в районе ул. Авиаторов) </t>
  </si>
  <si>
    <t xml:space="preserve">планировочный район 4.3.28 (военный городок) </t>
  </si>
  <si>
    <t>планировочный район 4.3.28 (военный городок)</t>
  </si>
  <si>
    <t>планировочный район 4.7.9   (8 мкрн. жилого района «Солнечный»)</t>
  </si>
  <si>
    <t>планировочный район 4.7.9 (8 мкрн. жилого района «Солнечный»)</t>
  </si>
  <si>
    <t xml:space="preserve">планировочный район 3.3.6 (жилой район Покровка, в районе ул. Полярная -                            ул. 4-я Продольная) </t>
  </si>
  <si>
    <t>планировочный район 3.3.7 (в жилом районе Покровка, в районе ул. Авиационная -       ул. Енисейская-ул. Гагарина)</t>
  </si>
  <si>
    <t>планировочный район 3.3.14 (мкрн. Покровский, в районе ул. Туруханская - ул. Березина - ул. Полярная)</t>
  </si>
  <si>
    <t xml:space="preserve">планировочный район 3.3.19 (мкрн Покровский, в районе Енисейского рынка) </t>
  </si>
  <si>
    <t>планировочный район 3.3.23 (мкрн. Покровский, в  районе ул. Далневосточная-ул. Герцена - ул. Березина - ул. Чернышевского)</t>
  </si>
  <si>
    <t>планировочный район 3.5.4 (в 10 мкрн. жилого района «Солонцы-2»)</t>
  </si>
  <si>
    <t xml:space="preserve">планировочный район 2.2.1 (в районе ул. Омская) </t>
  </si>
  <si>
    <t>планировочный район 2.2.1 (в райне ул. Телевизорной - ул. Новая Заря)</t>
  </si>
  <si>
    <t xml:space="preserve">планировочный район 2.5.2 (мкрн. Новоостровский, территория бывшего завода комбайнов) </t>
  </si>
  <si>
    <t>планировочный район 2.5.2 (мкрн. Новоостровский, территория бывшего завода комбайнов)</t>
  </si>
  <si>
    <t>планировочный район 2.1.1, пер. Лизы Чайкиной, район ул. Комбайностроителей -                  ул. Калинина, рядом                      со зданием по адресу:                          пер. Лизы Чайкиной, 4</t>
  </si>
  <si>
    <t>Земельные участки в собственности АО «Красноярский ДОК», утвержден ППиМ, начата процедура мены ЗУ</t>
  </si>
  <si>
    <t>планировочный район 7.4.1 (жилой район «Пашенный», (Судоверфь)</t>
  </si>
  <si>
    <t>планировочный район 7.4.11 (мкрн. Пашенный, в районе ул. Литейная)</t>
  </si>
  <si>
    <t>планировочный район 7.5.7 (в районе ул. Парашютная)</t>
  </si>
  <si>
    <t>планировочный район 7.6.1 (жилой район «Южный берег», в районе ул. Навигационная)</t>
  </si>
  <si>
    <t xml:space="preserve">планировочный район 6.2.6 (Жилой район «Мичуринский» (Образцово))
</t>
  </si>
  <si>
    <t>планировочный район 6.2.6 (Жилой район «Мичуринский»)</t>
  </si>
  <si>
    <t>планировочный район 5.1.1 (район Нефтебазы, Сибирский переулок)</t>
  </si>
  <si>
    <t xml:space="preserve">планировочный район 2.1.1 (ул. Калинина – ул. Ком-байнотроителей 
</t>
  </si>
  <si>
    <t>планировочный район 2.5.2 мкрн. Новоостровский, территория бывшего завода комбайнов)</t>
  </si>
  <si>
    <t>планировочный район 3.3.4 (жилой район «Покровский», территория Енисейского рынка)</t>
  </si>
  <si>
    <t>планировочный район 3.3.6 (мкрн. Покровка, пересечение ул. Гагарина- ул. Зои Космодемьянской)</t>
  </si>
  <si>
    <t>планировочный район 3.3.14 (жилой район Покровский, в районе ул. Полярная - ул. Ю. Гагарина - ул. Линейная - ул. Березина - ул. Шахтеров)</t>
  </si>
  <si>
    <t>планировочный район 3.5.4 (10 мкрн. в жилом районе «Солонцы-2»)</t>
  </si>
  <si>
    <t>планировочный район 3.5.4 (10 мкрн. жилого района «Солонцы-2»)</t>
  </si>
  <si>
    <t>планировочный район 1.4.6   (1 мкрн. жилого района Бугач)</t>
  </si>
  <si>
    <t>планировочный район 1.6.13 (р-н Ботанический, в районе ул. Попова - ул. Пихтовая)</t>
  </si>
  <si>
    <t>планировочный район 1.8.5 (мкрн. Николаевский, в границах улиц ул. Сопочной -                           ул. Революции - ул. Чкалова - пр-кта Николаевского)</t>
  </si>
  <si>
    <t>планировочный район 1.8.6 (в районе ул. Ленинградская)</t>
  </si>
  <si>
    <t>планировочный район 1.9.6 (мкрн. «Академгородок»)</t>
  </si>
  <si>
    <t>планировочный район 4.2.8 (между улицами Березина-Спандаряна)</t>
  </si>
  <si>
    <t>планировочный район 4.3.8   (2 мкрн. жилого района Северный, пересечение улиц Водопьянова-9 Мая, жилой район «Северный»)</t>
  </si>
  <si>
    <t>планировочный район 4.3.21 (мкрн «Зеленый городок» мкрн. VIа жилого района «Северный», в районе жилого дома по ул. Урванцева, 17)</t>
  </si>
  <si>
    <t>планировочный район 4.3.24 (мкрн. Взлетка, ул. Алексеева, 115)</t>
  </si>
  <si>
    <t>планировочный район 4.3.26 (мкрн. Новый центр, ЖК Лазурный, в районе пересения улиц 78 Добровольческой бригады-Молокова)</t>
  </si>
  <si>
    <t>планировочный район 4.7.9      (8 мкрн. жилого района «Солнечный»)</t>
  </si>
  <si>
    <t xml:space="preserve">планировочный район 7.3.1 (жилой район «Тихие зори», южная часть) </t>
  </si>
  <si>
    <t>планировочный район 7.4.1 (жилой район «Пашенный», мкрн. Судоверфь, в районе ул. Прибойной)</t>
  </si>
  <si>
    <t>средства инвестора</t>
  </si>
  <si>
    <t>бюджет города, средства инвестора</t>
  </si>
  <si>
    <t>2031-2035</t>
  </si>
  <si>
    <t>планировочный район 4.2.5 (территория по ул. Партизана Железняка)</t>
  </si>
  <si>
    <t>планировочный район 1.7.4 (ул. Лесопарковая- пр-т Свободный - пер. Уютный - ул. Вербная)</t>
  </si>
  <si>
    <t>планировочный район (6.1.15) ОКС с кадастровым номером 24:50:0600023:6471 г. Красноярск, Кировский р-н, пер. Вузовский, соор. 15, расположенный на ЗУ с  кадастровыми номерами: 24:50:0600023:3385, 24:50:0600023:3380, 24:50:0600023:3618</t>
  </si>
  <si>
    <t xml:space="preserve">планировочный район (6.1.15) по ул. Семафорная – ул. Академика Вавилова </t>
  </si>
  <si>
    <t>Дошкольная образовательная организация (встроенно-пристроенный)</t>
  </si>
  <si>
    <t>Многофункциональный спортивный центр физкультурно-оздоровительного комплекса, расположенного на территории бывшего стадиона "Водник" (со зданием многофункционального спортивного зала и плоскостными сооружениями)</t>
  </si>
  <si>
    <t xml:space="preserve">объект </t>
  </si>
  <si>
    <t>планировочный район 1.4.2, IV микрорайон жилого района «Бугач» , кадастровый номер ЗУ 24:50:0100470:33</t>
  </si>
  <si>
    <t>панировочный район 1.9.6, ул. Академгородок, 66а</t>
  </si>
  <si>
    <t xml:space="preserve">планировочный район 7.3.1, мкрн  «Тихие зори», 
ул. Лесников, 29
</t>
  </si>
  <si>
    <t>планировочный район 4.7.16 (5 мкрн жилого района «Солнечный»)</t>
  </si>
  <si>
    <t>планировочный район 4.7.16, 5 мкрн Солнечный, 
ул. Соколовская, 54а</t>
  </si>
  <si>
    <t>планировочный район 4.7.16, 3 мкрн Солнечный, 
пр. Молодёжный, 29</t>
  </si>
  <si>
    <t>планировочный район 1.4.2, 4 мкрн жилого района «Бугач», ул. Калинина, 110</t>
  </si>
  <si>
    <t>планировочный район 4.7.1, мкрн «Нанжуль-Солнечный», ул. Ольховая, 8</t>
  </si>
  <si>
    <t xml:space="preserve">планировочный район 7.4.2, жилой район «Белые Росы», ул. Карамзина, 12а
</t>
  </si>
  <si>
    <t xml:space="preserve"> планировочный район 7.4.2, жилой район «Белые Росы», ул. Карамзина, 6а</t>
  </si>
  <si>
    <t>планировочный район 1.4.6, жилой район «Бугач», 
ул. Калинина, 187а</t>
  </si>
  <si>
    <t xml:space="preserve">планировочный район 3.3.3, в 3 мкрн жилого района «Покровский», 
ул. Линейная, 121         </t>
  </si>
  <si>
    <t>планировочный район 3.5.4, 10 мкрн жилого района «Солонцы-2», ул. Северное шоссе, 50</t>
  </si>
  <si>
    <t xml:space="preserve">планировочный район 4.3.10, жилой район «Слобода 
Весны», мкрн «Преоб-раженский», ул. Петра Ломако, 2а 
</t>
  </si>
  <si>
    <t xml:space="preserve">планировочный район 4.3.10, жилой район «Слобода 
Весны», мкрн «Преоб-раженский», ул. Петра Подзолкова, 14
</t>
  </si>
  <si>
    <t xml:space="preserve">планировочный район 1.4.6, ул. Норильская, 4г
</t>
  </si>
  <si>
    <t>планировочный район 4.7.1, мкрн «Нанжуль-Солнечный», ул. Ольховая, 2б</t>
  </si>
  <si>
    <t>планировочный район 4.3.27, 6 мкрн «Иннокентьевский», ул. Молокова, 16д</t>
  </si>
  <si>
    <t>планировочный район 1.3.20, жилой район «Ветлужанка», ул. Елены Стасовой, 50м</t>
  </si>
  <si>
    <t>планировочный район 4.3.15, 5 мкрн жилого района «Слобода весны»,                      ул. 78 Добровольческой бригады, 27</t>
  </si>
  <si>
    <t>планировочный район 4.4.9, мкр. «Ястынское поле», 
ул. Мате Залки, 11б</t>
  </si>
  <si>
    <t xml:space="preserve">планировочный район 5.1.16, ул. Волгоградская, 2а  </t>
  </si>
  <si>
    <t>планировочный район 2.2.1, ул. 8 Марта, 26</t>
  </si>
  <si>
    <t>планировочный район 5.1.3, ул. Крайняя, 6</t>
  </si>
  <si>
    <t>планировочный район 3.4.6, в районе кардиоцентра, ул. Караульная, 45«д»</t>
  </si>
  <si>
    <t>планировочный район 3.3.2, II мкр. жилого района «Покровский»,                           ул. Мартынова, 26</t>
  </si>
  <si>
    <t>планировочный район 4.7.1, мкрн «Нанжуль-Солнеч-ный», ул. Светлова, 36</t>
  </si>
  <si>
    <t>планировочный район 4.3.10, V мкрн жилого района «Слобода Весны»,                           ул. Петра Ломако, 4а</t>
  </si>
  <si>
    <t xml:space="preserve">планировочный район 7.4.1, мкрн «Пашенный»,                   ул. Складская, 32
</t>
  </si>
  <si>
    <t>планировочный район 1.9.10, ул. Академгородок, 17г</t>
  </si>
  <si>
    <t>планировочный район 1.8.3, ул. Сопочная, 40</t>
  </si>
  <si>
    <t>планировочный район 1.7.1, пр. Свободный, 61</t>
  </si>
  <si>
    <t>планировочный район 5.3.1, ул. Песочная, 20</t>
  </si>
  <si>
    <t>планировочный район 4.4.4, мкрн «Метростроитель» жилого района «Северный»,                          ул. Светлогорская, 9«а», кадастровый номер ЗУ 24:50:0400052:3052</t>
  </si>
  <si>
    <t xml:space="preserve">планировочный район 4.7.16, 3 мкрн жилого района «Солнечный», пр-т 60 лет Образования СССР, 30«а»,  кадастровый номер ЗУ 24:50:0400400:3428
</t>
  </si>
  <si>
    <t>планировочный район 4.2.14, VII мкр. «Аэропорт»,                   в районе Детского                   сада № 333, расположенного                       по ул. Взлетная, 36а, кадастровый номер ЗУ 24:50:0400417:9742</t>
  </si>
  <si>
    <t>планировочный район 2.2.1, ул. Омская, в районе жилого дома по ул. 8 Марта, 18г, кадастровый номер ЗУ 24:50:0200054:2793</t>
  </si>
  <si>
    <t>планировочный район 2.1.1, пер. Лизы Чайкиной, 5</t>
  </si>
  <si>
    <t xml:space="preserve">планировочный район 7.3.1, в жилом районе «Тихие зори» северная часть, в районе нежилого здания по ул. Весёлая, 16Б, кадастровый номер ЗУ 24:50:0700138:4900 </t>
  </si>
  <si>
    <t>планировочный район 6.2.6, мкрн Образцово жилого района «Мичуринский», 
ул. Кутузова, кадастровый номер ЗУ 24:50:0600031:13271</t>
  </si>
  <si>
    <t>планировочный район 4.7.15, Советский р-н,                        мкр-н Солнечный,                          пр. 60 лет Образования СССР, 17, кадастровый номер ЗУ 24:50:0400012:1215  (территория МАУ «СШОР» Юность»)</t>
  </si>
  <si>
    <t>планировочный район 5.1.8, ул. Коломенская, 27</t>
  </si>
  <si>
    <t xml:space="preserve">планировочный район 3.2.29, по адресу: г. Красноярск, Центральный район на земельных участках с кадастровыми номерами 24:50:0300227:388, 24:50:0300227:2525 (площадью 1063 кв. м и 1400 кв. м) </t>
  </si>
  <si>
    <t>планировочный район 6.2.4, ул. Мичурина, 30</t>
  </si>
  <si>
    <t xml:space="preserve">планировочный район 3.3.16 (VI микрорайон жилого района «Покровский»), кадастровый номер ЗУ 24:50:0000000:346897 </t>
  </si>
  <si>
    <t xml:space="preserve">планировочный район 1.7.4. (1 квартал, в границах улиц Лесопарковая – Садовая) </t>
  </si>
  <si>
    <t>планировочный район 4.7.16 (5 мкрн жилого района «Солнечный», в районе ул. Ерофеевская)</t>
  </si>
  <si>
    <t>от ____________ № _________</t>
  </si>
  <si>
    <t>ПЕРЕЧЕНЬ
 реализуемых мероприятий (инвестиционных проектов) по проектированию, строительству и реконструкции объектов 
социальной инфраструктуры города Красноярска с оценкой объемов финансирования указанных мероприятий (инвестиционных проектов)</t>
  </si>
  <si>
    <t>ПОТРЕБНОСТЬ
в реализации мероприятий (инвестиционных проектов) по проектированию, строительству 
и реконструкции объектов социальной инфраструктуры города Красноярска  с оценкой объемов финансирования указанных 
мероприятий (инвестиционных проектов)</t>
  </si>
  <si>
    <t>Приложение 2</t>
  </si>
  <si>
    <t>планировочный район 3.2.3 (район «Качинский», в районе ул. Достоевского)</t>
  </si>
  <si>
    <t>заключен договор от 28.12.2021 № 5КРТ с ООО «СЗ «Партнер-Строй»  со сроком действия до 2027 года. Реализация мероприятия осуществляется в рамках концессионного соглашения от 16.11.2023 №  16-23, заключенного между администрацией города Красноярска и ООО «СтройТехнология»</t>
  </si>
  <si>
    <t xml:space="preserve">бюджет города, бюджет Красноярского края </t>
  </si>
  <si>
    <t>проектирование; устранение аварийной ситуации (реконструкция)</t>
  </si>
  <si>
    <t>2022‒2023, ввод 2024</t>
  </si>
  <si>
    <t xml:space="preserve">Общеобразовательная школа в V мкрн жилого района "Слобода Весны"
</t>
  </si>
  <si>
    <t xml:space="preserve">Общеобразовательная школа в жилом районе "Южный берег"
</t>
  </si>
  <si>
    <t xml:space="preserve">Устранение аварийной ситуации здания МАОУ СШ N 76, расположенного по адресу: г. Красноярск, ул. 60 лет Октября, 96
</t>
  </si>
  <si>
    <t>ул. 60 лет Октября, 96</t>
  </si>
  <si>
    <t>бюджет города (стоимость указана согласно заключению госэкспертизы в уровне цен по состоянию на IV квартал 2022 года)</t>
  </si>
  <si>
    <t xml:space="preserve">Реконструкция здания специализированного детского кинотеатра "Мечта"
</t>
  </si>
  <si>
    <t xml:space="preserve">бюджет города  </t>
  </si>
  <si>
    <t>2014‒ ; 2022‒2026</t>
  </si>
  <si>
    <t>планировочный район 4.3.15 (5 мкрн жилого района «Слобода Весны», в районе жилого дома по ул. Батурина, 30 к4)​, кадастровый номер ЗУ 24:50:0400416:9509</t>
  </si>
  <si>
    <t xml:space="preserve">планировочный район 1.4.6, I микрорайон, II квартал жилого района «Бугач», 
ул. Норильская, 60
</t>
  </si>
  <si>
    <t>Утвержденная документация по планировке территории отсутствует</t>
  </si>
  <si>
    <t>Утвержден проект межевания, предусмотрен образуемый земельный участок</t>
  </si>
  <si>
    <t>Утвержден проект межевания, не предусмотрен образуемый земельный участок</t>
  </si>
  <si>
    <t>Утверждена документация по планировке территории в рамках договора КРТ от 15.02.2023 № 20/1067-23, предусмотрен образуемый земельный участок и объект</t>
  </si>
  <si>
    <t xml:space="preserve">Утвержденная документация по планировке территории отсутствует. </t>
  </si>
  <si>
    <t>Утвержден проект межевания, предусмотрен образуемый земельный участок. Потенциальная КРТ</t>
  </si>
  <si>
    <t xml:space="preserve">Утвержден проект межевания, предусмотрен образуемый земельный участок. </t>
  </si>
  <si>
    <t>Утвержден проект межевания,не предусмотрен образуемый земельный участок.Рассматривается размещение объекта во встроенно-пристроенном помещении жилого дома.</t>
  </si>
  <si>
    <t>Утвержден проект межевания, предусмотрен образуемый земельный участок.</t>
  </si>
  <si>
    <t>Утверждена документация по планировке территории, предусмотрен образуемый земельный участок и объект.</t>
  </si>
  <si>
    <t>2028-2032</t>
  </si>
  <si>
    <t xml:space="preserve">Земельные  участки в частной собственности, прорабатывается вопрос проведения процедура мены с собственником. Утверждена документация по планировке территории, предусмотрен образуемый земельный участок </t>
  </si>
  <si>
    <t xml:space="preserve">Утверждена документация по планировке территории, предусмотрен образуемый земельный участок и объект </t>
  </si>
  <si>
    <t xml:space="preserve">Утверждена документация по планировке территории, предусмотрен образуемый земельный участок и объект.  Одно отдельно стоящее ДОУ вместимостью 240 мест по проекту размещается на участке № 1 в лоте 4, второе отдельно стоящее ДОУ вместимостью 240 мест – на участке № 3 в лоте 17 </t>
  </si>
  <si>
    <t>Территория образуется из ЗУ, находящихся в собственности третьих лиц. Утвержден проект межевания предусмотрен образуемый земельный участок</t>
  </si>
  <si>
    <t xml:space="preserve">Земельные участки в частной собственности. Утвержден проект межевания, предусмотрен образуемый земельный участок </t>
  </si>
  <si>
    <t>Документация по планировке территории утверждена, образуемый земельный участок и объект не предусмотрен</t>
  </si>
  <si>
    <t>Документация по планировке территории утверждена с ВРИ, в том числе "Образование и просвещение" (код-3.5), но объект не предусмотрен</t>
  </si>
  <si>
    <t xml:space="preserve">Документация по планировке территории утверждена в рамках договора КРТ от 15.02.2023 № 20/1067-23, предусмотрен образуемый земельный участок и объект       </t>
  </si>
  <si>
    <t>Разработана документация по планировке территории, предусмотрен образуемый земельный участок и объект</t>
  </si>
  <si>
    <t xml:space="preserve">Утвержденная документация по планировке территории отсутствует. В соответствии с муниципальным контрактом от 09.09.2024 № 10/2024 ведется разработка проекта планировки и проекта межевания территории в границах территориальной зоны делового, общественного и коммерческого назначения, объектов культуры (О-1) по улице Пихтовая в Октябрьском районе города Красноярска. После утверждения проекта планировки и межевания территории планируется рассмотреть вопрос предоставления бюджетных ассигнований на выполнение работ по разработке проектно-сметной документации на строительство общеобразовательной школы в жилом районе «Ботанический»
</t>
  </si>
  <si>
    <t xml:space="preserve">Разработана документация по планировке территории, предусмотрен образуемый земельный участок </t>
  </si>
  <si>
    <t xml:space="preserve">Разработана документация по планировке территории, предусмотрен ГЗПР и образуемый земельный участок </t>
  </si>
  <si>
    <t xml:space="preserve">На земельном участке с кадастровым номером 24:50:0400399:2706 также проведена процедура мены земельных участков, согласно распоряжению администрации города Красноярска от 04.12.2023 № 56-ж «О мене земельных участков». Разработана документация по планировке территории, предусмотрен ГЗПР и образуемый земельный участок </t>
  </si>
  <si>
    <t>Утвержден ПМ, участок где расположен объект сохраняемый</t>
  </si>
  <si>
    <t>Документация по планировке территории утверждена, предусмотрен ГЗПР и образуемый земельный участок</t>
  </si>
  <si>
    <t>Документация по планировке территории не утверждена</t>
  </si>
  <si>
    <t>Утвержден проект межевания, без проекта планировки, не возможно определетить в каком жилом доме будет данное учреждение</t>
  </si>
  <si>
    <t>Утвержденная ДПТ отсутствует</t>
  </si>
  <si>
    <t>Утвержденный проект планировки отсутствует</t>
  </si>
  <si>
    <t>Документация по планировке территории утверждена, не предусмотрен образуемый участок и объект</t>
  </si>
  <si>
    <t>Документация по планировке территории утверждена, предусмотрен образуемый земельный участок и объект (325 зрительских мест, 200 мест)</t>
  </si>
  <si>
    <t>Документация по планировке территории утверждена, предусмотрен образуемый участок и объект</t>
  </si>
  <si>
    <t>Утврежден проект межевания, предусмотрен образуемый земельный участок</t>
  </si>
  <si>
    <t xml:space="preserve">Документация по планировке территории утверждена, предусмотрен образуемый земельный участок и объект </t>
  </si>
  <si>
    <t>Документация по планировке территории утверждена, предусмотрен образуемый зу и объект (только со зрительным залом на 550 мест)</t>
  </si>
  <si>
    <t>Документация по планировке территории утверждена, предусмотрен образуемый земельный участок для многоквартирного дома и объект культурного назначения (библиотека) местного значения во встроенных помещениях многоквартирного дома, параметры объекта не определены</t>
  </si>
  <si>
    <t>Документация по планировке территории утверждена, предусмотрен образуемый земельный участок для многоквартирного дома и объект культурного назначения (библиотека) местного значения во встроенных помещениях многоквартирного дома на 100 тыс. томов</t>
  </si>
  <si>
    <t>Документация по планировке территории утверждена, предусмотрен образуемый земельный участок и объект</t>
  </si>
  <si>
    <t>На часть планировочного района 2.2.1 утвержден проект межевания, предусмотрен образуемый земельный участок, при этом возможно размещение любого объекта, предусмотренного Программой комплексного развития в соответствии с видами разрешенного использования в соответствии с градостроительным регламентом</t>
  </si>
  <si>
    <t>Спортивные залы для занятий физкультурой</t>
  </si>
  <si>
    <t>Документация по планировке территории утверждена, предусмотрен объет: водный стадион</t>
  </si>
  <si>
    <t>Утврежден проект межевания, предусмотрен образуемый земельный участок с видом разрешенного использования "Обеспечение занятий спорта в помещениях" (код- 5.1.2)</t>
  </si>
  <si>
    <t>Утврежден проект межевания, предусмотрен образуемый земельный участок (крытые)</t>
  </si>
  <si>
    <t>Документация по планировке территории утверждена, предусмотрен образуемый земельный</t>
  </si>
  <si>
    <t xml:space="preserve">Многофункциональный комплекс спортивного и культурного назначения - бассейн
</t>
  </si>
  <si>
    <t>Документация по планировке территории утверждена (предусмотрен ГЗПР Объект культуры-открытая площадка и образуемый земельный участок с видом разрешенного использования (код-12.0)</t>
  </si>
  <si>
    <t>Документация по планировке территории утверждена на часть планировочного элемента 4.7.2</t>
  </si>
  <si>
    <t>Документация по планировке территории утверждена, объект предусмотрен</t>
  </si>
  <si>
    <t>Документация по планировке территории утверждена, предусмотрен образуемый земельный участок и объект (территория ул. Калинина и ул. Тотмина. Договор КРТ между АО "Дом РФ" и АО "Фирма Культбытстрой")</t>
  </si>
  <si>
    <t>планировочный район 1.5.10 (территория ул. Калинина и ул. Тотмина)</t>
  </si>
  <si>
    <t xml:space="preserve"> Утвержденная документация по планировке территории отсутствует</t>
  </si>
  <si>
    <t>Документация по планировке территории утверждена, предусмотрены объекты спортивный центр с плавательным бассейном на 100 мест;  дворец спорта с трибунами на 505 мест</t>
  </si>
  <si>
    <t>Утвержденная документация по планировке территории отсутствует на территорию северной части жилого района "Тихие зори"; документация по планировке территории утверждена на территорию южной части жилого района "Тихие зори", объект не предусмотрен</t>
  </si>
  <si>
    <t>планировочный район 7.3.1 (жилого района "Тихие зори")</t>
  </si>
  <si>
    <t>Документация по планировке территории утверждена, предусмотрен образуемый земельный участок и объект (бассейн)</t>
  </si>
  <si>
    <t>территория по ул. Партизана Железняка - Кубанская</t>
  </si>
  <si>
    <t>общедоступная библиотека (встроено-пристроенного типа)</t>
  </si>
  <si>
    <t xml:space="preserve">Здание с нежилыми помещениями для размещения физкультурно-спортивных залов общего пользования, бассейнов 
</t>
  </si>
  <si>
    <t>планировочный район 2.3.2 (в границах улиц Сопочной – Пушкина – Революции – Чкалова – пр-та Николаевского )</t>
  </si>
  <si>
    <t xml:space="preserve">планировочный район 2.3.2 (в жилой застройки жилого района Николаевка по ул. Копылова – ул. Пушкина – ул. Бограда – ул. Карла Либкнехта – ул. Ленина) </t>
  </si>
  <si>
    <t xml:space="preserve">сооружение спортивной площадки, манежа </t>
  </si>
  <si>
    <t>2023-2027</t>
  </si>
  <si>
    <t>объект спортивного назначения во встроенно-пристроенных помещениях</t>
  </si>
  <si>
    <t>2027-2035</t>
  </si>
  <si>
    <t>Объект спорта, в т.ч. спортивные залы и бассейн (спортивный центр с плавательным бассейном на 100 мест; дворец спорта с трибунами на 505 мест)</t>
  </si>
  <si>
    <t>планировочный район 3.3.4 (по ул. Шахтеров, на месте Южного рынка)</t>
  </si>
  <si>
    <t>планировочный район 1.7.12, 2.2.1 (в районе ул. Телевизорная), жилой комплекс "Четыре сезона"</t>
  </si>
  <si>
    <t>планировочный район 4.7.2 (по ул. Черемуховая), жилой район «Солнечный»</t>
  </si>
  <si>
    <t>планировочный район 7.4.1 (по ул. Прибойная, жилой район "Пашенный"), жилой комплекс "Портовый"</t>
  </si>
  <si>
    <t>Помещение под библиотеку (встроено-пристроенного типа)</t>
  </si>
  <si>
    <t>в рамках договора КРТ с ООО СЗ  «Готика-Зенит» от 13.08.2020 № 1КРТ, сроком до 2035 г. предусмотрена безвозмездная передача земельного участка в муниципальную собственность в целях строительства дошкольной образовательной организации на 270 (290) мест. Утверждена документация по планировке территории в рамках договора КРТ 13.08.2020 № 1КРТ, предусмотрен образуемый земельный участок</t>
  </si>
  <si>
    <t>2024-2030</t>
  </si>
  <si>
    <t>территория по ул. Елены Стасовой (кадастровый номер земельного участка 24:50:0000000:346491)</t>
  </si>
  <si>
    <t>срок не установлен</t>
  </si>
  <si>
    <t>территория по ул. Сады - ул. Курчатова</t>
  </si>
  <si>
    <t>2023-2030</t>
  </si>
  <si>
    <t>Заключен договор от 05.07.2024 № 8КРТ с СЗ "Мегаполис", которым предусмотрено образование земельного участка (безвозмездная передача в муниципальную собственность в случае возникновения права собственности Застройщика), проектирование и строительство ДОУ не менее 300 мест с последующей безвозмездной передачей в муниципалитет, утвержден проект межевания, предусмотрен образуемый земельный участок.</t>
  </si>
  <si>
    <t>по ул. Светлова, жилой район "Солнечный" (кадастровый номер земельного участка 24:50:0400002:186)</t>
  </si>
  <si>
    <t>В рамках соглашения от 26.09.2024 № 44-23 "Об оказании в реализации вопросов местного значения городского округа город Красноярск Красноярского края" заключенного с ООО СЗ ПСК"Омега",  предусмотрено обязательство застройщика по проектированию, строительству и безвозмездной передаче в муниципальную собственность ДОО на 30 мест, ориентировочной площадью 500 кв.м. (встроено-пристроенный). Заключен договор КРТ 28.12.2024 № 184-22 с ООО СЗ ПСК "Омега", которым предусмотрены обязательства застройщика по проектированию и строительству объекта и безвозмездная передача в муниципальную собственность дошкольного образовательного учреждения на 30 мест (встроенно-пристроенный) в течении 2028 г.</t>
  </si>
  <si>
    <t>планировочный район 3.4.6 (в районе ул. Петра Подзолкова), жилой район "Медицинский городок" (границы условного номера зоны планируемого размещения ОКС 1.15.8 в соответсвии с постановлением администрации города Красноярска от 02.12.2021 № 966 )</t>
  </si>
  <si>
    <t>В рамках договора КРТ от 28.12.2024 № 181-22 заключенного с ООО СЗ "Арбан-2022" предусмотрено обязательство застройщика по проектированию, строительству (до 01.12.2027) и безвозмездной передачи в муниципальную собственность ДОО на 300 мест (с комплектованием) . Утверждена документация по планировке территории, предусмотрен образуемый земельный участок и объект. Срок подготовки ПСД на ДОО до 01.09.2025; срок строительства ДОО до 01.12.2027 (Соглашение № 32-23 от 26.09.2024)</t>
  </si>
  <si>
    <t>по ул. Складская, 28, жилой район "Пашенный"
(образование земельного участка из земельных участков с кадастровыми номерами 24:50:0700142:3663, 24:50:0700142:3655, 24:50:0700142:137, 24:50:0700142:34, 24:50:0700142:35, 24:50:0700142:42, 24:50:0700142:36, 24:50:0700142:37, 24:50:0700142:33)</t>
  </si>
  <si>
    <t xml:space="preserve">В рамках договора КРТ от 28.12.2024 № 180-22 заключенного с ООО СЗ "Арбан" предусмотрено обязательство застройщика по проектированию, строительству (до 01.12.2027) и безвозмездной передачи в муниципальную собственность дошкольного образовательного учреждения на 270 мест (с комплектованием). Документация по планировке территории не утверждалась.
Срок предоставления ДПТ на утверждение в администрацию города не более 6 месяцев (28.06.2025); срок подготовки ПСД на ДОО до 01.09.2025; срок строительства ДОО до 01.12.2027 (Соглашение № 36-23 от 26.09.2024) </t>
  </si>
  <si>
    <t>В рамках договора КРТ от 28.12.2024 № 182-22, заключенного с АО "Фирма "Культбытстрой",  предусмотрено обязательство застройщика по проектированию, строительству и безвозмездной передачи в муниципальную собственность дошкольного образовательного учреждения на 190 мест до 31.12.2030. Документация по планирлвке территории (ДПТ) не утверждена.
Срок предоставления ДПТ на утверждение в администрацию не более 6 месяцев. Срок строительства и безвозмездной передачи в муниципальную собственность ДОО до 31.12.2030 (Соглашение № 35-23 от 26.09.2024)</t>
  </si>
  <si>
    <t>планировочный район 7.3.1 (ул. Стадионная, жилой район "Тихие зори", земельный участок с кадастровым номером 24:50:0700138:4965)</t>
  </si>
  <si>
    <t>В рамках договора КРТ от 28.12.2024 № 185-22, заключенного с ООО СЗ «Комфорт», ООО СЗ «Новая Базаиха», ООО СЗ «БЕРЕГ БАЗАИХИ», ООО "ССК",  предусмотрено обязательство застройщиков по проектированию, строительству и безвозмездной передачи в муниципальную собственность дошкольного образовательного учреждения на 270 мест. ДПТ не утверждена. Срок предоставления ДПТ на утверждение в администрацию не более 1 года (28.12.2025). Срок строительства ДОО будет определен ДПТ</t>
  </si>
  <si>
    <t>В рамках договора КРТ от 28.12.2024 № 186-22 заключенного с ООО СЗ "Красноярские инвестиции" предусмотрено обязательство застройщика по проектированию, строительству и безвозмездной передаче в муниципальную собственность ДОО вместимостью не менее 80 мест , площадью до 400 кв.м.(с комплектованием), с выделением земельного участка под нужды ДОО площадью порядка 1000-1540 кв.м.  ДПТ находиться на стадии утверждения. Срок строительства ДОО будет определен ДПТ</t>
  </si>
  <si>
    <t>В рамках договора от 06.11.2020 № 3 КРТ «О комплексном развитии территории по инициативе правообладателя земельных участков и расположенных на них объектов недвижимого имущества» территория по ул. Партизана Железняка» заключенного с ООО «СтройИнновация»; обязательства по безвозмездной передаче застройщиком в муниципальную собственность не предусмотрены. Срок исполнения обязательства по строительству ДОО по договору КРТ до 2030 года</t>
  </si>
  <si>
    <t>В рамках соглашения от 26.09.2024 № 44-23 "Об оказании в реализации вопросов местного значения городского округа город Красноярск Красноярского края" с АО "Фирма "Культбытсрой", которым предусмотрены обязательства застройщика по проектированию, строительству и безвозмездной передачи в муниципальную собственность встроенно-пристроенной дошкольной образовательной организации на 30 мест ориентировочной площадью 716 кв.м., с выделением земельного участка под нужды ДОО ориентировочной площадью 270 кв.м.  Срок строительсва ДОО по соглашению до 30.06.2028</t>
  </si>
  <si>
    <t>В рамках договора от 05.07.2024 № 8 КРТ "О комплексном развитии несмежных территорий нежилой затройки города Красноярска по ул. Шахтеров", заключенного с ООО "СЗ "Мегаполис".</t>
  </si>
  <si>
    <t>В рамках договора от 06.11.2020 № 3 КРТ, заключенного с ООО «СтройИнновация», с последующей безвозмездной передачей в муниципальную собственность помещения под библиотеку. Документация по планировке территории утверждена, предусмотрен объект</t>
  </si>
  <si>
    <t>100 тысяч</t>
  </si>
  <si>
    <t>Библиотека (во встроенных помещениях многоквартирного дома)</t>
  </si>
  <si>
    <t>2026-2033</t>
  </si>
  <si>
    <t>2031-2033</t>
  </si>
  <si>
    <t>Утвержденная документация по планировке территории отсутствует. КРТ планируется</t>
  </si>
  <si>
    <t xml:space="preserve">Земельные участки в федеральной собственности, рассматривается вопрос передачи в муниципальную собственность части земельного участка площадью   29440 кв. м, входящей в состав земельного участка с кадастровым номером 24:50:0100439:11 общей площадью 46835 кв. м, находящегося в собственности Российской Федерации и предоставленного в постоянное (бессрочное) пользование ФКУЗ «МСЧ МВД России по Красноярскому краю»
</t>
  </si>
  <si>
    <t>планировочный район 4.3.12 (III микр. Иннокентьевский жилой район)</t>
  </si>
  <si>
    <t>планировочный район 4.7.9 (8 мкрн жилого жилого района «Солнечный»)</t>
  </si>
  <si>
    <t xml:space="preserve">Объект спорта, в т.ч. Споривные залы и бассейн
</t>
  </si>
  <si>
    <t>планировочный район 4.7.14 (жилой район «Солнечный»)</t>
  </si>
  <si>
    <t>кв. м зеркала воды</t>
  </si>
  <si>
    <t>кв. м</t>
  </si>
  <si>
    <t>планировочный район 4.7.9 (6а мкрн жилой район «Солнечный»)</t>
  </si>
  <si>
    <t>кв. м. зеркала воды</t>
  </si>
  <si>
    <t>планировочный район  2.3.2 (жилой район "Николаевка")</t>
  </si>
  <si>
    <t>планировочный район 2.2.1 (район ул.Мечникова-Телевизорная)</t>
  </si>
  <si>
    <t xml:space="preserve"> кв. м зеркала воды</t>
  </si>
  <si>
    <t xml:space="preserve">Физкультурно-спортивный комплекс в т.ч. спортивные залы </t>
  </si>
  <si>
    <t>планировочный район 3.1.2 (остров Отдыха, Абаканская протока)</t>
  </si>
  <si>
    <t>планировочный район 3.5.9 (жилой район «Солонцы-2», микрорайон 2.6)</t>
  </si>
  <si>
    <t>планировочный район 3.4.6 (жилой район «Медицинский городок»)</t>
  </si>
  <si>
    <t>Спортивный павильон для занятий пляжным волейболом и футболом на 4 игровых поля</t>
  </si>
  <si>
    <t>2021-2030</t>
  </si>
  <si>
    <t xml:space="preserve">планировочный район 3.3.6 (в жилом районе "Покровка", ул. Гагарина-ул .Зои Космодемьянской) </t>
  </si>
  <si>
    <t>планировочный район 1.7.11 (ул. Высотная, 2л)</t>
  </si>
  <si>
    <t>планировочный район 1.6.4 (г. Красноярск, ул. Гусарова, 56а)</t>
  </si>
  <si>
    <t>планировочный район 1.9.1 (ул. Ленинградская, 74)</t>
  </si>
  <si>
    <t>планировочный район 1.9.14 (район НСТ «Гремячий ключ»)</t>
  </si>
  <si>
    <t xml:space="preserve">Объект спорта, в том числе спортивные залы </t>
  </si>
  <si>
    <t>бассейн</t>
  </si>
  <si>
    <t>планировочный район 1.3.40 (жилой район Плодово-ягодный)</t>
  </si>
  <si>
    <t>планировочный район 1.6.10 (район "Ботанический" (Антенное поле))</t>
  </si>
  <si>
    <t>кв м зеркала воды</t>
  </si>
  <si>
    <t>480</t>
  </si>
  <si>
    <t xml:space="preserve">кв м </t>
  </si>
  <si>
    <t>1750</t>
  </si>
  <si>
    <t>5400</t>
  </si>
  <si>
    <t>Физкультурно-оздоровительный комплекс</t>
  </si>
  <si>
    <t>планировочный район 7.4.1 (жилой район «Пашенный»)</t>
  </si>
  <si>
    <t>780</t>
  </si>
  <si>
    <t>планировочный район 7.1.59 (ул. Электриков, за ТЭЦ-2)</t>
  </si>
  <si>
    <t>2400</t>
  </si>
  <si>
    <t>1800</t>
  </si>
  <si>
    <t>1500</t>
  </si>
  <si>
    <t>2026-2032</t>
  </si>
  <si>
    <t>В целях реализации строительства проведена процедура мены земельных участков с собственником земельных участков. Утверждена документация по планировке территории, предусмотрен образуемый земельный участок (2-й этап (2025 - 2028 гг.)</t>
  </si>
  <si>
    <t xml:space="preserve">Разработана документация по планировке территории, предусмотрен ГЗПР и образуемый земельный участок (2-й этап: 2025 - 2028 гг.)
</t>
  </si>
  <si>
    <t xml:space="preserve">Документация по планировке территории утверждена, объект предусмотрен (3-й этап: 2028 - 2032 гг.)
</t>
  </si>
  <si>
    <t>Документация по планировке территории утверждена, предусмотрен объект и земельный участок</t>
  </si>
  <si>
    <t>планировочный район 4.7.9 (8 мкрн жилой район «Солнечный»)</t>
  </si>
  <si>
    <t xml:space="preserve">Земельные  участки в частной собственности, прорабатывается вопрос проведения процедура мены с собственником. Утверждена документация по планировке территории, предусмотрен образуемый земельный участок (2-я очередь: 2028 - 2032 гг.)
</t>
  </si>
  <si>
    <t>2023-2028</t>
  </si>
  <si>
    <t>МБОУ ДО "Центр дополнительного образования № 5 (основное здание)</t>
  </si>
  <si>
    <t>планировочный район 1.3.9 (Жилой район "Овинный")</t>
  </si>
  <si>
    <t>планировочный район 2.2.1 (Район ул.Мечникова-Телевизорная)</t>
  </si>
  <si>
    <t>планировочный район 2.2.1 (в районе ул. 8 Марта)</t>
  </si>
  <si>
    <t>планировочный район 4.3.28 («Военный городок» (микрорайон 7.1)</t>
  </si>
  <si>
    <t xml:space="preserve">планировочный район 3.3.4 (Южный рынок) </t>
  </si>
  <si>
    <t>планировочный район 1.8.5 (Жилой район "Николаевка")</t>
  </si>
  <si>
    <t>Кинотеатр, на 1200 зр. мест</t>
  </si>
  <si>
    <t xml:space="preserve">Дом культуры </t>
  </si>
  <si>
    <t>планировочный район 1.8.5 (жилой район "Николаевка")</t>
  </si>
  <si>
    <t>планировочный район 1.5.9 (Пригорная-Цимлянская)</t>
  </si>
  <si>
    <t>планировочный район 1.3.40 (Жилой район "Плодово-Ягодный")</t>
  </si>
  <si>
    <t xml:space="preserve">Учреждение культуры клубного типа с общедоступной библиотекой </t>
  </si>
  <si>
    <t>посадочных мест</t>
  </si>
  <si>
    <t>планировочный район 1.6.13 (р-н Ботанический (Антенное поле))</t>
  </si>
  <si>
    <t xml:space="preserve">планировочный район 1.3.40  (жилой район Плодово-ягодный) </t>
  </si>
  <si>
    <t>планировочный район 1.3.5 (4 мкрн  жилого района "Овинный", в районе ул. Становая)</t>
  </si>
  <si>
    <t xml:space="preserve">Утвержденная документация по планировке территории отсутствует. Заключено Соглашение от 16.04.2024 № 11-23 о развитии жилищного строительства в жилом районе «Солнечный» с застройщиками ООО СЗ «ДСК Парк», ООО СЗ «Счастливый дом», Договор о комплексном развитии территории по инициативе правообладателей земельных участков и (или) расположенных на них объектов недвижимого имущества от 22.01.2025 № 2-22 КРТ (объект не предусмотрен)
</t>
  </si>
  <si>
    <t>Утвержденная документация по планировке территории отсутствует. Заключено Соглашение от 16.04.2024 № 11-23 о развитии жилищного строительства в жилом районе «Солнечный» с застройщиками ООО СЗ «ДСК Парк», ООО СЗ «Счастливый дом», Договор о комплексном развитии территории по инициативе правообладателей земельных участков и (или) расположенных на них объектов недвижимого имущества от 22.01.2025 № 2-22 КРТ (объект не предусмотрен)</t>
  </si>
  <si>
    <t>планировочный район 4.7.12 (7 мкрн жилого района «Солнечный»)</t>
  </si>
  <si>
    <t>в т.ч.
Общедоступная библиотека</t>
  </si>
  <si>
    <t>в т.ч. Общедоступная библиотека</t>
  </si>
  <si>
    <t>планировочный район 1.3.9 (4 мкрн  жилого района "Овинный", в районе ул. Становая)</t>
  </si>
  <si>
    <t>планировочный район 1.2.8 (район Сады-2)</t>
  </si>
  <si>
    <t xml:space="preserve">планировочный район 5.1.1 (район Нефтебазы, пер. Сибирский) </t>
  </si>
  <si>
    <t>объекта</t>
  </si>
  <si>
    <t>планировочный район 7.4.14 (в жилом районе «Пашенный», пересечение улиц Судостроительная - Ярыгинский проезд)</t>
  </si>
  <si>
    <t>планировочный район 2.1.5 (ул. Калинина-Камская)</t>
  </si>
  <si>
    <t>планировочный район 2.5.2 (территория бывшего завода комбайнов)</t>
  </si>
  <si>
    <t>средства инвестора, бюджет города</t>
  </si>
  <si>
    <t xml:space="preserve">Заключен договор от 05.07.2024 № 8КРТ с СЗ "Мегаполис", предусмотрены обязательства застройщика по формированию и передаче в муниципальную собственность земельного участка под строительство общеобразовательной школы вместимостью 1280 мест в 2028 году, утвержден проект межевания, предусмотрен образуемый земельный участок. ДПТ находиться на стадии утверждения (этап публичных слушаний). </t>
  </si>
  <si>
    <t>Утверждена документация по планировке территории, предусмотрен образуемый земельный участок и объект (270 мест (300 мест).</t>
  </si>
  <si>
    <t>Объект спорта, включающий раздельно нормируемые спортивные сооружения (объекты) (в т. ч. физкультурно-оздоровительный комплекс)</t>
  </si>
  <si>
    <t>Заключен договор КРТ 28.12.2024 № 183-22 с ООО "ПОЭЗИЯ", предусмотрено обязательство застройщика по проектированию, строительству (до 31.12.2028) и безвозмездной передачи в муниципальную собственность ДОО не менее 80 мест, площадью не менее 400 кв. м. (встроено-пристроенный, с комплектованием) не позднее 31.01.2029, с образованием земельного участка под нужды ДОО. ДПТ не утверждена. Срок предоставления ДПТ на утверждение в администрацию города не более 6 месяцев. Срок строительства ДОУ до 31.12.2028. Срок перечачи ДОУ не позднее 31.01.2029.</t>
  </si>
  <si>
    <t>Учреждение культуры клубного типа (встроено-пристроенного типа)</t>
  </si>
  <si>
    <t>Объект культурно-досуговой деятельности (встроено-пристроенного типа)</t>
  </si>
  <si>
    <t>2014‒; 2022‒2028</t>
  </si>
  <si>
    <t>планировочный район 1.3.16 (жилой район "Плодово-Ягодный", в районе ул. Азовская)</t>
  </si>
  <si>
    <t>планировочный район 1.7.4</t>
  </si>
  <si>
    <t>Организация дополнительного образования(внешкольные) (встроенно-пристроенные, в первых этажах)</t>
  </si>
  <si>
    <t>планировочный район 1.7.4 (жилой район "Серебряный" )</t>
  </si>
  <si>
    <t xml:space="preserve">планировочный район 1.7.12 (в районе ул. Карбышева-ул. Высотная) </t>
  </si>
  <si>
    <t>планировочный район  2.3.2 (жилой район "Николаевка", в районе ул. Марата - ул. Пушкина)</t>
  </si>
  <si>
    <t>планировочный район 2.3.2 (Жилой район "Николаевка", в районе ул. Бограда-ул. Пушкина)</t>
  </si>
  <si>
    <t>планировочный район 2.3.2 (Жилой район "Николаевка", в районе ул. Парадовского-ул. Бограда)</t>
  </si>
  <si>
    <t xml:space="preserve">с универсальной общедоступной библиотекой </t>
  </si>
  <si>
    <t xml:space="preserve">Многофункциональный культурно-досуговый центр, втом числе: </t>
  </si>
  <si>
    <t>с кинозалом</t>
  </si>
  <si>
    <t xml:space="preserve">с общедоступной библиотекой </t>
  </si>
  <si>
    <t>Учреждение культуры клубного типа, в том числе:</t>
  </si>
  <si>
    <t>планировочный район 6.1.2 (нефтебаза площадка- 2)</t>
  </si>
  <si>
    <t>планировочный район 5.7.1 (район "Энергетиков")</t>
  </si>
  <si>
    <t>7.5.1 (в районе ул. 60 лет Октября-пер. Медицинский)</t>
  </si>
  <si>
    <t>планировочный район 3.3.4 (Южный рынок, жилой район "Покровский")</t>
  </si>
  <si>
    <t>планировочный район 3.3.23 (район "Покровка", ул. Линейная)</t>
  </si>
  <si>
    <t>планировочный район 1.6.9 (жилой район "Овинный")</t>
  </si>
  <si>
    <t>планировочный район 1.2.8 (Сады-2)</t>
  </si>
  <si>
    <t>планировочный район 1.3.4 (жилой район Плодово-ягодный)</t>
  </si>
  <si>
    <t>планировочный район 1.5.10 (жилой район "Цимлянская-Пригорная")</t>
  </si>
  <si>
    <t>планировочный район 2.3.2 (жилой район "Николаевка")</t>
  </si>
  <si>
    <t>планировочный район 6.2.4 (жилой район "Мичуринский")</t>
  </si>
  <si>
    <t>планировочный район 6.1.15 (СибЛидер, ул. Семафорная, 357)</t>
  </si>
  <si>
    <t>планировочный район 6.3.1 (пос. Водники)</t>
  </si>
  <si>
    <t>планировочный район 5.7.4 (пр. Машиностроителей, 54)</t>
  </si>
  <si>
    <t>планировочный район 5.3.1 (пр. имени газеты "Красноярский рабочий")</t>
  </si>
  <si>
    <t>планировочный район 5.1.3 (ул. Крайняя)</t>
  </si>
  <si>
    <t>Срок реализации, предусмотренный градостроительной документацией (Генплан, ППиМ, договора, соглашения и др.), годы</t>
  </si>
  <si>
    <t>Район в городе</t>
  </si>
  <si>
    <t>планировочный район 2.3.2 (жилой район Николаевка по ул. Копылова – ул. Пушкина – ул. Бограда – ул. Карла Либкнехта – ул. Ленина)</t>
  </si>
  <si>
    <t xml:space="preserve">планировочный район 1.2.1 (жилой район "Университетский", рядом с СФУ) </t>
  </si>
  <si>
    <t xml:space="preserve">планировочный район 1.2.16 (район Сады-1)
</t>
  </si>
  <si>
    <t>планировочный район 1.2.16 (район Сады-1)</t>
  </si>
  <si>
    <t xml:space="preserve">планировочный район 1.6.8 (Жилой район "Овинный")
</t>
  </si>
  <si>
    <t xml:space="preserve">планировочный район 1.8.7 (СНТ Победа)
 </t>
  </si>
  <si>
    <t>III. ОТРАСЛЬ  «ФИЗИЧЕСКАЯ КУЛЬТУРА И МАССОВЫЙ СПОРТ»</t>
  </si>
  <si>
    <t>планировочный район 7.4.1 (жилой район «Пашенный», в районе Лесозавода)</t>
  </si>
  <si>
    <t xml:space="preserve">Многофункциональный культурно-досуговый центр (коммерческого значения)
</t>
  </si>
  <si>
    <t>частные инвестиции</t>
  </si>
  <si>
    <t>45-2027</t>
  </si>
  <si>
    <t>Договор аренды ЗУ для их комплексного освоения в целях жилищного строительства от 21.02.2013 № 05-А3-661 между Агенством по управлению государственным имуществом Кр.края и ООО "СЗ "Универсалстрой", предусмотрено осуществление жилищного и иного строительства. Утверждена документация по планировке территории,  предусмотрен образуемый земельный участок</t>
  </si>
  <si>
    <t xml:space="preserve"> Договор аренды ЗУ для их комплексного освоения в целях жилищного строительства от 21.02.2013 № 05-А3-661 между Агенством по управлению государственным имуществом Кр.края и ООО "СЗ "Универсалстрой", предусмотрено осуществление жилищного и иного строительства. Утвержден проект межевания, не предусмотрен образуемый земельный участок</t>
  </si>
  <si>
    <t>Договор аренды ЗУ для их комплексного освоения в целях жилищного строительства от 21.02.2013 № 05-А3-661 между Агенством по управлению государственным имуществом Кр.края и ООО "СЗ "Универсалстрой", предусмотрено осуществление жилищного и иного строительства.  Утверждена документация по планировке территории,  предусмотрен образуемый земельный участок и объект</t>
  </si>
  <si>
    <t>планировочный район 1.4.6    (1 мкрн. I квартал (зем. уч. 1.1.7) жилого района «Бугач»)</t>
  </si>
  <si>
    <t>ЗУ в собственности третьих лиц (ООО «Красноярскавиасервис, ООО СК «СЭМ и К», физ.лица). Утверждена документация по планировке территории,  предусмотрен образуемый земельный участок и объект. Заключены соглашения между администрацией города и ООО СЗ "Система" № 17-23 от 17.06.2024, ООО  СК "СЭМиК" № 31-23 от 26.09.2024. Согласно соглашениям ООО СК "СМЭиК" обязуеться передать ЗУ под строительство ДОУ на 290 мест, ООО СЗ "Система" обязуеться разработать и передать городу проектно-сметную документацию (далее - ПСД) в отношении ДОУ на 290 мест. Срок передачи ЗУ - 01.11.2025, передачи ПСД - срок не утановлен.</t>
  </si>
  <si>
    <t>Утвержденная документация по планировке территории отсутствует. ЗУ в собственности ФГУП "Российская телевизионная и радиовещательная сеть". КРТ рассматривается на уровне РФ</t>
  </si>
  <si>
    <t xml:space="preserve">Утвержденная документация по планировке территории отсутствует. Потенциальная КРТ, при принятии решения о КРТ социальная нагрузка и срок реализации в рамках КРТ будут рассмотрены дополнительно
</t>
  </si>
  <si>
    <t xml:space="preserve">Утвержденная документация по планировке территории отсутствует. Потенциальная КРТ, при принятии решения о КРТ социальная нагрузка и срок реализации в рамках КРТ будут рассмотрены дополнительно. По решанию суда Центрального района от 30.10.2023 наобходимо строительство в период 2026-2028 гг.
</t>
  </si>
  <si>
    <t xml:space="preserve">Утвержденная документация по планировке территории отсутствует. Потенциальная КРТ, при принятии решения о КРТ социальная нагрузка и срок реализации в рамках КРТ будут рассмотрены дополнительно. По решанию суда Центрального района от 30.10.2023 наобходимо строительство в период 2026-2028 гг.
</t>
  </si>
  <si>
    <t>в рамках договора КРТ с ООО «СЗ «МОСТ» от 11.05.2021 № 4КРТ, со сроком действия до 2033 года, предусмотрена безвозмездная передача земельного участка в муниципальную собственность в целях строительства дошкольной образовательной организации на 190 мест;обязательства администрации города: обеспечить строительство объекта образования (детский сад) с необходимой для этого объекта коммунальной и транспортной инфраструктурой в соответствии с этапами, в предусмотренные графиками сроки. Предельный срок исполнения обязательства – не позднее 12 лет со дня заключения Договор. Утверждена документация по планировке территории в рамках договора КРТ от 11.05.2021 № 4КРТ, предусмотрен образуемый земельный участок и объект</t>
  </si>
  <si>
    <t>Утвержден проект межевания, предусмотрен образуемый земельный участок. Потенциальная КРТ, при принятии решения о КРТ социальная нагрузка и срок реализации в рамках КРТ будут рассмотрены дополнительно</t>
  </si>
  <si>
    <t>Территория рассматривается под КРТ, границы КРТ предусмотрены в ПЗЗ. Утверждена документация по планировке территории, предусмотрен образуемый земельный участок</t>
  </si>
  <si>
    <t>Земельный участок в собственности МКУ города Красноярска «УКС»; утвержден проект межевания, предусмотрен образуемый земельный участок.</t>
  </si>
  <si>
    <t xml:space="preserve">Потенциальное КРТ (Правительство Красноярского края) возможно после передачи земельных участков федеральной собственности в собственность субъекта РФ. Утвержден проект межевания, предусмотрен образуемый земельный участок. </t>
  </si>
  <si>
    <t>Земельные участки в собственности третьих лиц (АО «Красноярское автотранспортное предприятие-1, ФГБОУ ВО «Красноярский государственный аграрный университет»); возможно реализовать проект только в рамках КРТ. Реализация механизма КРТ АО "Дом.РФ" в рамках 161-ФЗ от 24.07.2008 планируется вынести на рассмотрение Правительственной комиссии. Утвержден проект межевания, предусмотрен образуемый земельный участок.</t>
  </si>
  <si>
    <t xml:space="preserve">Потенциальное КРТ (Правительство Красноярского края) возможно после передачи земельных участков федеральной собственности в собственность субъекта РФ. Утверждена документация по планировке территории, предусмотрен образуемый земельный участок </t>
  </si>
  <si>
    <t xml:space="preserve">Потенциальное КРТ (Правительство Красноярского края) возможно после передачи земельных участков федеральной собственности в собственность субъекта РФ. Утверждена документация по планировке территории, предусмотрен образуемый земельный участок  </t>
  </si>
  <si>
    <t xml:space="preserve">Земельные участки в собственности третьих лиц (федеральная собственность, общедолевая собственность, физлиц, общедолевая собственность МКД, неразграниченная собственность). Возможно реализовать в рамках КРТ в границах территории. Реализация механизма КРТ АО "Дом.РФ" в рамках 161-ФЗ от 24.07.2008 планируется вынести на рассмотрение Правительственной комиссии. Утверждена документация по планировке территории, предусмотрен образуемый земельный участок </t>
  </si>
  <si>
    <t xml:space="preserve">Территория занята частными домами. Утвержденная документация по планировке территории отсутствует. Потенциальная КРТ, при принятии решения о КРТ социальная нагрузка и срок реализации в рамках КРТ будут рассмотрены дополнительно. </t>
  </si>
  <si>
    <t>Территория занята частными домами, утвержден проект межевания, образование земельного участка под социальный объект не предусмотрено; границы КРТ предусмотрены ПЗЗ. При принятии решения о КРТ социальная нагрузка и сроки реализации в рамках КРТ будут рассмотрены дополнительно</t>
  </si>
  <si>
    <t>Территория занята частными домами. Отсутствуют основания для КРТ. Утверждена документация по планировке территории, предусмотрен образуемый земельный участок с видом разрешенного использования, в том числе код - 3.5 "Образование и просвещение", но объект не предусмотрен</t>
  </si>
  <si>
    <t>Утвержденная документация по планировке территории отсутствует, территория занята 2-х этажными жилыми домами, частными домовладениями, кроме того, в границах территории расположен автосервис. Требуется разработка ППиМ, в том числе для определения местоположения ДОУ.</t>
  </si>
  <si>
    <t>Постановлением Правительства Красноярского края от 08.08.2023 № 641-п принято решение о комплексном развитии незастроенной территории в Центральном районе города Красноярска, ограниченной шоссе Северное-ул. Утренняя предусмотрено образование земельного участка с видом разрешенного использования "Образование и просвещение" (код - 3.5).</t>
  </si>
  <si>
    <t>В рамках проекта формирования социального кластера. Утвержденная документация по планировке территории отсутствует.</t>
  </si>
  <si>
    <t>Требуется разработка ППиМ, в том числе для определения мощности объекта. Предусмотрен снос здания детского сада № 34 и размещение нового здания ДОУ. Утвержденная документация по планировке территории отсутствует</t>
  </si>
  <si>
    <t>В рамках договора с ООО СЗ «СтройИндустрия» 
от 22.12.2022 № 7КРТ, сроком действия до 2035 года. Действующим Генпланом города не был предусмотрен ДОУ. Обязательство инвестора - образование земельного участка и переход права в муниципалитет (безвозмездная передача в муниципальную собственность в случае возникновения права собственности у Застройщика) в целях строительства дошкольной образовательной организации на 300 мест; размещение дошкольной образовательной организации в МКД (встроенно-пристроенного типа) вместимостью 30 мест обязательства по безвозмездной передаче Застройщиком в муниципальную собственность не предусмотрены. Обязательства администрации города по проектированию и строительству ДОУ на 300 мест. Утверждена документация по планировке территории, предусмотрен образуемый земельный участок и объект ДОУ на 300 мест.</t>
  </si>
  <si>
    <t>Земельные участки в собственности ООО «Флагман» (ГСК «Арбан»). Утвержденная документация по планировке территории отсутствует</t>
  </si>
  <si>
    <t>Утвержденная документация по планировке территории отсутствует; территория занята частными домами</t>
  </si>
  <si>
    <t>Земельный участок в муниципальной собственности, предоставлен МКУ г. Красноярска «УКС» (договор мены с ООО СЗ «Новый Город» от 30.12.2022). Утвержденная документация по планировке территории отсутствует. Прорабатывается вопрос размещения в границах земельного участка с кадастровым номером 24:50:0000000:346056 ДОУ на 300 мест ( пр-кт им.газеты Красноярский рабочий)</t>
  </si>
  <si>
    <t>Земельный участок в собственности ООО «Новый город», согласно ППиМ планируется к размещению во встроенно-пристроенных помещениях многоквартирного жилого дома. Документация по планировке территории утверждена, предусмотрен объект (вместимость не определена) и земельный участок</t>
  </si>
  <si>
    <t xml:space="preserve">Земельные участки в собственности третьих лиц, в случае согласия собственников возможно провести обмен ЗУ, находящимися в частной собственности, на ЗУ, находящиеся в муниципальной собственности. Документация по планировке территории утверждена, предусмотрено размещение ДОУ на 290 мест                                   </t>
  </si>
  <si>
    <t xml:space="preserve">Документация по планировке территории утверждена, предусмотрено размещение ДОУ на 290 мест             </t>
  </si>
  <si>
    <t xml:space="preserve">Реализация проекта осложняется наличием множества правообладателей. Документация по планировке территории утверждена, предусмотрено размещение ДОУ на 290 (300) мест                                   </t>
  </si>
  <si>
    <t>Реализация проекта с учетом демонтажа СШ № 86 и ДОУ № 32, ул. Комбайностроителей, 8/8г;  требуется снос 4 аварийных домов, аварийной школы № 86 и детского сада № 32. Утверждена документация по планировке территории, предусмотрен образуемый земельный участок и объект.</t>
  </si>
  <si>
    <t xml:space="preserve">Земельные участки в собственности ООО «Новоостровский». Утвержден проект межевания, предусмотрен образуемый земельный участок </t>
  </si>
  <si>
    <t>Земельный участок в муниципальной собственности, предоставлен МКУ г. Красноярска «УКС». Утверждена документация по планировке территории, предусмотрен образуемый земельный участок и объект.</t>
  </si>
  <si>
    <t>Земельный участок в муниципальной собственности, кадастровый номер ЗУ 24:50:0300298:734. Утверждена документация по планировке территории, предусмотрен образуемый земельный участок и объект.</t>
  </si>
  <si>
    <t>Процедура мена ЗУ затруднена из-за множества правообладателей, требуется согласие собственников на ЗУ, наличие объектов на участках. Утвержден проект межевания, предусмотрен образуемый земельный участок.</t>
  </si>
  <si>
    <t>В границах территории размещены частные дома, требуется разработка ППиМ. Потенциальная КРТ, при принятии решения о КРТ социальная нагрузка и срок реализации в рамках КРТ будут рассмотрены дополнительно. Утвержденная документация по планировке территории отсутствует</t>
  </si>
  <si>
    <t xml:space="preserve">В рамках договора КРТ с ООО СЗ  «Готика-Зенит» от 13.08.2020 № 1КРТ, сроком до 2035 г. (безвозмездная передача инвестором в муниципальную собственность земельного участка для размещения объекта; обязательства администрации города: обеспечить строительство объектов образования с необходимой для этих объектов коммунальной и транспортной инфраструктурой в соответствии с этапами, в предусмотренные графиками сроки. Предельный срок исполнения обязательства – не позднее 15 лет с даты заключения  Договора). Утверждена документация по планировке территории, предусмотрен образуемый земельный участок 
</t>
  </si>
  <si>
    <t>Потенциальная КРТ, при принятии решения о КРТ социальная нагрузка и срок реализации в рамках КРТ будут рассмотрены дополнительно. Утвержден проект межевания, предусмотрен образуемый земельный участок.</t>
  </si>
  <si>
    <t>Потенциальное КРТ (Правительство Красноярского края). Утвержден проект межевания, предусмотрен образуемый земельный участок.</t>
  </si>
  <si>
    <t>Земельный участок в муниципальной собственности, предоставлен МКУ г. Красноярска «УКС», кадастровый номер 24:50:0400055:7343. Утвержден проект межевания, предусмотрен образуемый земельный участок.</t>
  </si>
  <si>
    <t>Земельный участок в муниципальной собственности, территория рассматривается под КРТ, проект решения о КРТ на рассмотрении. При принятии решения о КРТ социальная нагрузка и сроки реализации в рамках КРТ будут рассмотрены дополнительно; границы КРТ предусмотрены в ПЗЗ. Утверждена документация по планировке территории, предусмотрен образуемый земельный участок</t>
  </si>
  <si>
    <t>Территория включает в себя участок, предоставленный МКУ г. Красноярска «УКС», земли неразграниченной государственной собственности и участок в общедолевой собственности МКД. Утвержден проект межевания, предусмотрен образуемый земельный участок.</t>
  </si>
  <si>
    <t>Земельный участок в муниципальной собственности, предоставлен МКУ г. Красноярска «УКС». Разработана документация по планировке территории, предусмотрен образуемый земельный участок и объект</t>
  </si>
  <si>
    <t>Земельный участок в собственности ООО «Флагман (ГСК «Арбан»); утвержденная документация по планировке территории отсутствует</t>
  </si>
  <si>
    <t xml:space="preserve">Несколько правообладателей ЗУ, требуется согласие собственников на мену ЗУ, реализация проекта затруднена. Утвержденная документация по планировке территории отсутствует
</t>
  </si>
  <si>
    <t xml:space="preserve">Земельный участок в собственности ОАО «Красноярскнефтепродукт», вопрос мены с собственником не прорабатывался, требуется комплексная реновация промышленной территории, в том числе рекультивация земли. Утвержденная документация по планировке территории отсутствует  </t>
  </si>
  <si>
    <t>планировочный район 1.3.20 (район, Университетский)</t>
  </si>
  <si>
    <t>в рамках договора аренды земельных участков от 21.02.2013 № 05-АЗ-661 о комплексном освоении в целях жилищного строительства по ул. Азовская. Частный инвестор Застройщику ООО «СЗ Универсалстрой». Документация по планировке территории утверждена, предусмотрен образуемый участок и объект</t>
  </si>
  <si>
    <t>Детская библиотека (во встроенных помещениях многоквартирного дома)</t>
  </si>
  <si>
    <t>Учреждение культуры клубного типа (во встроенных и (или) встроенно-пристроенных помещениях жилых домов)</t>
  </si>
  <si>
    <t xml:space="preserve">(во встроенных и (или) встроенно-пристроенных помещениях жилых домов). Утвержденная документация по планировке территории отсутствует </t>
  </si>
  <si>
    <t>Общедоступная библиотека (во встроенных и (или) встроенно-пристроенных помещениях жилых домов)</t>
  </si>
  <si>
    <t>планировочный район 2.2.1 (ул. Маерчака, 57)</t>
  </si>
  <si>
    <t>В рамках договора от 22.12.2022 № 7 КРТ «О комплексном развитии территории жилой застройки жилого района Николаевка по ул. Копылова – ул. Пушкина – ул. Бограда – ул. Карла Либкнехта – ул. Ленина города Красноярска», между администрацией города Красноярска и ООО «Специализированный застройщик «СтройИндустрия» предусмотрено по ППИМ: здание спортивного зала общей площадью 2 685 кв. м (2023-2027 гг.) местного назначения. Документация по планировке территории утверждена, предусмотрен образуемый земельный участок и объект</t>
  </si>
  <si>
    <t>В рамках договора от 13.08.2020 № 1 КРТ «О комплексном развитии территории в границах улиц Сопочной – Пушкина – Революции – Чкалова – пр-та Николаевского по инициативе администрации города Красноярска», между администрацией города Красноярска и ООО «Специализированным застройщиком «Финансово-строительная компания «Готика -Зенит», разработанной ППиМ предусмотрено здание с нежилыми помещениями для размещения физкультурно-спортивных залов общего пользования, бассейнов (III очередь (2026–2028 гг.). Документация по планировке территории утверждена, предусмотрен образуемый земельный участок и объект</t>
  </si>
  <si>
    <t>планировочный район 4.3.32 (жилой район "Зелёная роща", в районе ул. Краснодарская)</t>
  </si>
  <si>
    <t>планировочный район 4.7.7 (жилой район «Солнечный», ул. Светлова,9)</t>
  </si>
  <si>
    <t xml:space="preserve">Многофункциональная спортивная площадка
</t>
  </si>
  <si>
    <t>Многофункциональная спортивная площадка (плоскостное спортивное сооружение)</t>
  </si>
  <si>
    <t xml:space="preserve">Многофункциональная спортивная площадка 
</t>
  </si>
  <si>
    <t>Земельный участок с кадастровым номером 24:50:0400400:551 предоставлен УДИБ распоряжением администрации от 19.08.2021 № 2881-недв. Утвержденная документация по планировке территории отсутствует</t>
  </si>
  <si>
    <t>планировочный район 1.7.4 (жилой район "Серебряный")</t>
  </si>
  <si>
    <t>планировочный район 1.3.9  (Жилой район "Овинный")</t>
  </si>
  <si>
    <t>планировочный район 1.8.7 (СНТ Победа)</t>
  </si>
  <si>
    <t xml:space="preserve">в рамках договора аренды земельных участков от 21.02.2013 № 05-АЗ-661 о комплексном освоении в целях жилищного строительства по ул. Азовская. Частный инвестор Застройщику ООО «СЗ Универсалстрой». Документация по планировке территории утверждена, предусмотрен образуемый земельный участок и объект </t>
  </si>
  <si>
    <t>планировочный район 1.7.4 (жилой район "Серебрянный")</t>
  </si>
  <si>
    <t>в рамках договора КРТ от 29.07.2022 № 6КРТ о комплексном развитии несмежных территорий жилой застройки жилого района по ул. Семафорная-ул. Академика Вавилова города Красноярска  запланированы к размещению во встроенно-пристроенных помещениях многоквартирного дома дошкольных организаций Документация по планировке территории утверждена, предусмотрены встроенно-пристроенные образовательные организации на образуемых  земельных участках под многоэтажную жилую застройку</t>
  </si>
  <si>
    <t xml:space="preserve">В рамках договора аренды земельных участков от 21.02.2013 № 05-АЗ-661, дополнительное соглашение от 27.09.2023 № 9 к указанному договору  о комплексном освоении в целях жилищного строительства по ул. Азовская. Частный инвестор Застройщик ООО «СЗ Универсалстрой» (обязательства по проектированию, строительству и оснащению объектов образования: ДОО на 300 мест с последующей передачей в муниципальную собственность в срок до 01.07.2028. Документация по планировке территории утверждена, предусмотрен образуемый земельный участок и объект
</t>
  </si>
  <si>
    <t xml:space="preserve">Инвестор - АО «Специализированный застройщик «Арбан» (по проекту планировки и межевания). Документация по планировке территории утверждена, предусмотрен образуемый земельный участок и объект
</t>
  </si>
  <si>
    <t xml:space="preserve">В рамках договора аренды земельных участков от 21.02.2013 № 05-АЗ-661, дополнительное соглашение от 27.09.2023 № 9 к указанному договору  о комплексном освоении в целях жилищного строительства по ул. Азовская. Частный инвестор Застройщик ООО «СЗ Универсалстрой» (обязательства по проектированию, строительству и оснащению объектов образования: общеобразовательной школы на 1280 мест с последующей передачей в муниципальную собственность в срок до 01.07.2028. Документация по планировке территории утверждена, предусмотрен образуемый земельный участок и объект
</t>
  </si>
  <si>
    <t>В рамках договора от 28.12.2021 № 5 КРТ «О комплексном развитии территории по инициативе правообладателя» между администрацией города Красноярска и ООО «Специализированный застройщик «Партнер-Строй» предусмотрено ППиМ во встроенно-пристроенных помещениях объект культурно-досугового назначения (2024-2026 гг). Документация по планировке территории утверждена, предусмотрен образуемый участок и объект</t>
  </si>
  <si>
    <t xml:space="preserve">В рамках договора КРТ от 29.07.2022 № 6КРТ о комплексном развитии несмежных территорий жилой застройки жилого района по ул. Семафорная-ул. Академика Вавилова города Красноярска (за счет средств инвестора). Согласно пункту 4.1.10 Договора и приложению № 2 к дополнительному соглашению от 03.10.2023 № 1 к Договору передача построенных спортивных объектов в муниципальную собственность осуществляется безвозмездно: спортивного зала до 28.05.2026, плоскостного сооружения до 29.07.2032. Частные инвестиции ООО «СК «СибЛидер». Документация по планировке территории утверждена, предусмотрен образуемый земельный участок и объект
</t>
  </si>
  <si>
    <t xml:space="preserve">в рамках договора от 28.12.2021 № 5 КРТ «О комплексном развитии территории по инициативе правообладателя» между администрацией города Красноярска и ООО «Специализированный застройщик «Партнер-Строй» предусмотрено ППиМ во встроенно-пристроенных помещениях объект спортивного назначения площадью 254 кв. м. (2024-2026 гг). Документация по планировке территории утверждена, предусмотрен образуемый земельный участок и объект 
</t>
  </si>
  <si>
    <t xml:space="preserve">В рамках договора от 28.12.2024 № 184-22 "О комплексном развитии территории по инициативе правообладателя земельных участков и (или) расположенных на них объектов недвижимого имущества" заключенного с ООО СЗ "Омега-Строй, предусмотрено обязательство застройщика по проектированию, строительству и безвозмездной передаче в муниципальную собстенность встроенно-пристроенной дошкольной образовательной организации вместимостью не мнее 30 мест. ДПТ не утверждена. Срок предоставления ДПТ на утверждение 6 месяцев. Срок строительства ДОО будет определен ДПТ </t>
  </si>
  <si>
    <t>В рамках договора КРТ от 13.08.2020 № 1 КРТ, заключенного с ООО «Специализированным застройщиком «Финансово-строительная компания «Готика -Зенит», предусмотрено обязательство застройщика по проектированию и строительству дошкольной образовательной организации в МКД (во встроенно-пристроенных помещениях) на 40 мест. Обязательства по безвозмездной передаче застройщиком в муниципальную собственность не предусмотрены (2028–2032 гг.). Утверждена документация по планировке территории, предусмотрен образуемый земельный участок</t>
  </si>
  <si>
    <t>В рамках договора от 22.12.2022 № 7 КРТ «О комплексном развитии территории жилой застройки жилого района Николаевка по ул. Копылова – ул. Пушкина – ул. Бограда – ул. Карла Либкнехта – ул. Ленина города Красноярска», между администрацией города Красноярска и ООО «Специализированный застройщик «СтройИндустрия» предусмотрено по ППИМ:  сооружение спортивной площадки, манежа площадью 1200 кв. м. (2023-2027 гг.); обязательства по безвозмездной передаче Застройщиком в муниципальную собственность не предусмотрены. Документация по планировке территории утверждена, предусмотрен образуемый земельный участок и объект</t>
  </si>
  <si>
    <t>планировочный район 1.7.4. (мкрн. Серебряный, пр-т Свободный, в границах земельного участка с кадастровым номером 24:50:0100244:443)</t>
  </si>
  <si>
    <t xml:space="preserve">планировочный район 4.7.16 (5 мкрн. жилого района «Солнечный»), кадастровый номер ЗУ 24:50:0400398:9006
</t>
  </si>
  <si>
    <t>планировочный район 1.3.20 (в районе ул. Елены Стасовой, мкрн. Агроуниверситет), кадастровый номер ЗУ 24:50:0100203:1036</t>
  </si>
  <si>
    <t xml:space="preserve">планировочный район 7.6.1 (жилой район «Южный берег"), кадастровые номера ЗУ 24:50:0700400:6743, 24:50:0700400:6741
</t>
  </si>
  <si>
    <t xml:space="preserve">планировочный район 1.4.2, 4 мкрн жилого района «Бугач», кадастровые номера ЗУ 24:50:0100470:210, 24:50:0100470:211 
</t>
  </si>
  <si>
    <t>бюджет города (инженерные сети в сумме 20 705,48 тыс. руб.) , спонсорские средства - 400 000,00 тыс .руб. Соглашение с Акционерным обществом «РУСАЛ Красноярский алюминиевый завод» о сотрудничестве в реализации проекта</t>
  </si>
  <si>
    <t xml:space="preserve">планировочный район 4.3.10, напротив дома по ул. Петра Ломако 4-6 и ул. 9 Мая, 64, кадастровый номер ЗУ 24:50:0400415:9730
</t>
  </si>
  <si>
    <t xml:space="preserve">
         *Вопрос выделения бюджетных средств будет рассмотрен при формировании бюджета города на очередной финансовый год и плановый период.
         **Стоимость выполнения работ ориентировочная, будет уточнена после разработки проектно-сметной документации, вопрос выделения средств будет рассмотрен в ходе исполнения бюджета с учетом проведения работы по привлечению средств вышестоящих бюджетов.».</t>
  </si>
  <si>
    <t>III. I. III. ОБЪЕКТЫ КЛУБНОГО ТИПА, МУЗЕИ, ОРГАНИЗАЦИИ КИНОПОКАЗА</t>
  </si>
  <si>
    <t>Учреждение культуры клубного типа в т.ч.:</t>
  </si>
  <si>
    <t xml:space="preserve"> общедоступная библиотека</t>
  </si>
  <si>
    <t>IV. ПЛАНИРУЕМЫЕ К РЕАЛИЗАЦИИ ИНВЕСТИЦИОННЫЕ ПРОЕКТЫ (ДОГОВОРА КРТ, СОГЛАШЕНИЯ И ПР.)</t>
  </si>
  <si>
    <t>IV.I. В ОБЛАСТИ ДОШКОЛЬНОГО ОБРАЗОВАНИЯ</t>
  </si>
  <si>
    <t>IV.II. В ОБЛАСТИ ОБЩЕГО ОБРАЗОВАНИЯ</t>
  </si>
  <si>
    <t>IV.III. В ОБЛАСТИ КУЛЬТУРЫ</t>
  </si>
  <si>
    <t>IV.IV. В ОБЛАСТИ ФИЗИЧЕСКОЙ КУЛЬТУРЫ И МАССОВОГО СПОРТА</t>
  </si>
  <si>
    <t>В рамках договора от 22.12.2022 № 7 КРТ «О комплексном развитии территории жилой застройки жилого района Николаевка по ул. Копылова – ул. Пушкина – ул. Бограда – ул. Карла Либкнехта – ул. Ленина города Красноярска», между администрацией города Красноярска и ООО «Специализированный застройщик «СтройИндустрия» предусмотрено по ППИМ:  объект спортивного назначения во встроенно-пристроенных помещениях площадью 540 кв. м. (2027-2035 гг.); обязательства по безвозмездной передаче Застройщиком в муниципальную собственность не предусмотрены. Документация по планировке территории утверждена, предусмотрен образуемый земельный участок и объект.".</t>
  </si>
  <si>
    <t>В рамках договора от 22.12.2022 № 7 КРТ «О комплексном развитии территории жилой застройки жилого района Николаевка по ул. Копылова – ул. Пушкина – ул. Бограда – ул. Карла Либкнехта – ул. Ленина города Красноярска», между администрацией города Красноярска и ООО «Специализированный застройщик «СтройИндустрия» предусмотрено по ППИМ: объект культурно-досуговой деятельности во встроенных, встроенно-пристроенных помещениях площадью 385 кв. м. (2031-2035 гг.). Обязательства по безвозмездной передаче Застройщиком в муниципальную собственность не предусмотрены. Документация по планировке территории утверждена, во встроенных, встроенно-пристроенных помещениях предусмотрен объект культурно-досуговой деятельности</t>
  </si>
  <si>
    <t>Утвержденная документация по планировке территории отсутствует. Между Адинистрацией города и ООО "СЗ Счастливый дом", ООО СЗ "ДСК ПАРК" заключен договор о КРТ № 2-22 от 22.01.2025. Застройщик обязуется в том числе передать ЗУ под строительство ДОУ не менее чем на 270 мест, а также разработать и передать ПСД на ДОУ. Обязательства по строительству не определены.</t>
  </si>
  <si>
    <t>Утвержденная документация по планировке территории отсутствует. Между Адинистрацией города и ООО "СЗ Счастливый дом", ООО СЗ "ДСК ПАРК" заключен договор о КРТ № 2-22 от 22.01.2025. Застройщик обязуется в том числе разработать и передать ПСД на ДОУ. Обязательства по строительству не определены.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</si>
</sst>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40"/>
      <name val="Times New Roman"/>
      <family val="1"/>
      <charset val="204"/>
    </font>
    <font>
      <sz val="38"/>
      <name val="Times New Roman"/>
      <family val="1"/>
      <charset val="204"/>
    </font>
    <font>
      <sz val="38"/>
      <name val="Calibri"/>
      <family val="2"/>
      <charset val="204"/>
      <scheme val="minor"/>
    </font>
    <font>
      <sz val="4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48"/>
      <name val="Calibri"/>
      <family val="2"/>
      <charset val="204"/>
      <scheme val="minor"/>
    </font>
    <font>
      <sz val="42"/>
      <color theme="1"/>
      <name val="Times New Roman"/>
      <family val="1"/>
      <charset val="204"/>
    </font>
    <font>
      <sz val="42"/>
      <name val="Times New Roman"/>
      <family val="1"/>
      <charset val="204"/>
    </font>
    <font>
      <sz val="28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36"/>
      <name val="Times New Roman"/>
      <family val="1"/>
      <charset val="204"/>
    </font>
    <font>
      <sz val="40"/>
      <name val="Calibri"/>
      <family val="2"/>
      <charset val="204"/>
      <scheme val="minor"/>
    </font>
    <font>
      <sz val="32"/>
      <name val="Times New Roman"/>
      <family val="1"/>
      <charset val="204"/>
    </font>
    <font>
      <sz val="36"/>
      <name val="Calibri"/>
      <family val="2"/>
      <charset val="204"/>
      <scheme val="minor"/>
    </font>
    <font>
      <sz val="3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4" fontId="1" fillId="0" borderId="0" xfId="0" applyNumberFormat="1" applyFont="1" applyFill="1"/>
    <xf numFmtId="3" fontId="1" fillId="0" borderId="0" xfId="0" applyNumberFormat="1" applyFont="1" applyFill="1"/>
    <xf numFmtId="4" fontId="3" fillId="0" borderId="0" xfId="0" applyNumberFormat="1" applyFont="1" applyFill="1"/>
    <xf numFmtId="4" fontId="4" fillId="0" borderId="0" xfId="0" applyNumberFormat="1" applyFont="1" applyFill="1"/>
    <xf numFmtId="4" fontId="5" fillId="0" borderId="0" xfId="0" applyNumberFormat="1" applyFont="1" applyFill="1"/>
    <xf numFmtId="4" fontId="2" fillId="0" borderId="0" xfId="0" applyNumberFormat="1" applyFont="1" applyFill="1"/>
    <xf numFmtId="4" fontId="1" fillId="2" borderId="0" xfId="0" applyNumberFormat="1" applyFont="1" applyFill="1" applyBorder="1"/>
    <xf numFmtId="4" fontId="1" fillId="2" borderId="0" xfId="0" applyNumberFormat="1" applyFont="1" applyFill="1"/>
    <xf numFmtId="4" fontId="1" fillId="0" borderId="0" xfId="0" applyNumberFormat="1" applyFont="1" applyFill="1" applyAlignment="1"/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wrapText="1"/>
    </xf>
    <xf numFmtId="4" fontId="7" fillId="0" borderId="0" xfId="0" applyNumberFormat="1" applyFont="1" applyFill="1" applyAlignment="1">
      <alignment vertical="center" wrapText="1"/>
    </xf>
    <xf numFmtId="3" fontId="7" fillId="0" borderId="0" xfId="0" applyNumberFormat="1" applyFont="1" applyFill="1"/>
    <xf numFmtId="4" fontId="1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Border="1"/>
    <xf numFmtId="4" fontId="11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top" wrapText="1"/>
    </xf>
    <xf numFmtId="3" fontId="11" fillId="2" borderId="0" xfId="0" applyNumberFormat="1" applyFont="1" applyFill="1" applyBorder="1"/>
    <xf numFmtId="3" fontId="11" fillId="2" borderId="0" xfId="0" applyNumberFormat="1" applyFont="1" applyFill="1"/>
    <xf numFmtId="4" fontId="11" fillId="2" borderId="0" xfId="0" applyNumberFormat="1" applyFont="1" applyFill="1" applyAlignment="1">
      <alignment vertical="top"/>
    </xf>
    <xf numFmtId="4" fontId="11" fillId="2" borderId="0" xfId="0" applyNumberFormat="1" applyFont="1" applyFill="1" applyBorder="1" applyAlignment="1">
      <alignment vertical="top"/>
    </xf>
    <xf numFmtId="4" fontId="11" fillId="2" borderId="1" xfId="0" applyNumberFormat="1" applyFont="1" applyFill="1" applyBorder="1" applyAlignment="1">
      <alignment vertical="top"/>
    </xf>
    <xf numFmtId="0" fontId="6" fillId="2" borderId="0" xfId="0" applyFont="1" applyFill="1" applyAlignment="1">
      <alignment horizontal="justify"/>
    </xf>
    <xf numFmtId="0" fontId="6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horizontal="left" wrapText="1"/>
    </xf>
    <xf numFmtId="4" fontId="7" fillId="2" borderId="0" xfId="0" applyNumberFormat="1" applyFont="1" applyFill="1" applyAlignment="1">
      <alignment horizontal="left" wrapText="1"/>
    </xf>
    <xf numFmtId="4" fontId="7" fillId="2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Border="1"/>
    <xf numFmtId="4" fontId="2" fillId="0" borderId="0" xfId="0" applyNumberFormat="1" applyFont="1" applyFill="1" applyBorder="1"/>
    <xf numFmtId="4" fontId="1" fillId="3" borderId="0" xfId="0" applyNumberFormat="1" applyFont="1" applyFill="1"/>
    <xf numFmtId="4" fontId="1" fillId="4" borderId="0" xfId="0" applyNumberFormat="1" applyFont="1" applyFill="1"/>
    <xf numFmtId="4" fontId="1" fillId="5" borderId="0" xfId="0" applyNumberFormat="1" applyFont="1" applyFill="1"/>
    <xf numFmtId="4" fontId="1" fillId="6" borderId="0" xfId="0" applyNumberFormat="1" applyFont="1" applyFill="1"/>
    <xf numFmtId="4" fontId="1" fillId="7" borderId="0" xfId="0" applyNumberFormat="1" applyFont="1" applyFill="1"/>
    <xf numFmtId="4" fontId="1" fillId="8" borderId="0" xfId="0" applyNumberFormat="1" applyFont="1" applyFill="1"/>
    <xf numFmtId="4" fontId="1" fillId="2" borderId="0" xfId="0" applyNumberFormat="1" applyFont="1" applyFill="1" applyAlignment="1">
      <alignment vertical="top" wrapText="1"/>
    </xf>
    <xf numFmtId="4" fontId="1" fillId="2" borderId="0" xfId="0" applyNumberFormat="1" applyFont="1" applyFill="1" applyAlignment="1">
      <alignment vertical="top"/>
    </xf>
    <xf numFmtId="4" fontId="1" fillId="0" borderId="0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top"/>
    </xf>
    <xf numFmtId="0" fontId="8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>
      <alignment horizontal="left"/>
    </xf>
    <xf numFmtId="4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4" fontId="11" fillId="8" borderId="0" xfId="0" applyNumberFormat="1" applyFont="1" applyFill="1" applyBorder="1" applyAlignment="1">
      <alignment vertical="top"/>
    </xf>
    <xf numFmtId="4" fontId="11" fillId="8" borderId="0" xfId="0" applyNumberFormat="1" applyFont="1" applyFill="1" applyAlignment="1">
      <alignment vertical="top"/>
    </xf>
    <xf numFmtId="4" fontId="11" fillId="9" borderId="0" xfId="0" applyNumberFormat="1" applyFont="1" applyFill="1" applyBorder="1" applyAlignment="1">
      <alignment vertical="top"/>
    </xf>
    <xf numFmtId="4" fontId="11" fillId="9" borderId="0" xfId="0" applyNumberFormat="1" applyFont="1" applyFill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3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left" vertical="top" wrapText="1"/>
    </xf>
    <xf numFmtId="4" fontId="1" fillId="2" borderId="7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top" wrapText="1"/>
    </xf>
    <xf numFmtId="3" fontId="1" fillId="2" borderId="0" xfId="0" applyNumberFormat="1" applyFont="1" applyFill="1"/>
    <xf numFmtId="1" fontId="1" fillId="2" borderId="0" xfId="0" applyNumberFormat="1" applyFont="1" applyFill="1"/>
    <xf numFmtId="49" fontId="1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justify"/>
    </xf>
    <xf numFmtId="49" fontId="18" fillId="2" borderId="0" xfId="0" applyNumberFormat="1" applyFont="1" applyFill="1" applyAlignment="1"/>
    <xf numFmtId="49" fontId="19" fillId="2" borderId="0" xfId="0" applyNumberFormat="1" applyFont="1" applyFill="1" applyAlignment="1">
      <alignment vertical="top"/>
    </xf>
    <xf numFmtId="49" fontId="1" fillId="2" borderId="0" xfId="0" applyNumberFormat="1" applyFont="1" applyFill="1" applyBorder="1"/>
    <xf numFmtId="49" fontId="17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0" fontId="14" fillId="2" borderId="0" xfId="0" applyFont="1" applyFill="1" applyAlignment="1"/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7" fillId="2" borderId="0" xfId="0" applyNumberFormat="1" applyFont="1" applyFill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vertical="center" wrapText="1"/>
    </xf>
    <xf numFmtId="4" fontId="15" fillId="2" borderId="0" xfId="0" applyNumberFormat="1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3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1" fontId="1" fillId="2" borderId="0" xfId="0" applyNumberFormat="1" applyFont="1" applyFill="1" applyAlignment="1">
      <alignment vertical="center"/>
    </xf>
    <xf numFmtId="4" fontId="17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vertical="center" wrapText="1"/>
    </xf>
    <xf numFmtId="4" fontId="19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top"/>
    </xf>
    <xf numFmtId="3" fontId="23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1" fontId="1" fillId="2" borderId="5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horizontal="left" vertical="top" wrapText="1"/>
    </xf>
    <xf numFmtId="4" fontId="23" fillId="2" borderId="1" xfId="0" applyNumberFormat="1" applyFont="1" applyFill="1" applyBorder="1" applyAlignment="1">
      <alignment horizontal="left" vertical="top" wrapText="1"/>
    </xf>
    <xf numFmtId="4" fontId="1" fillId="2" borderId="9" xfId="0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top" wrapText="1"/>
    </xf>
    <xf numFmtId="0" fontId="22" fillId="2" borderId="4" xfId="0" applyFont="1" applyFill="1" applyBorder="1" applyAlignment="1">
      <alignment vertical="top" wrapText="1"/>
    </xf>
    <xf numFmtId="4" fontId="14" fillId="2" borderId="0" xfId="0" applyNumberFormat="1" applyFont="1" applyFill="1" applyAlignment="1">
      <alignment vertical="top" wrapText="1"/>
    </xf>
    <xf numFmtId="4" fontId="23" fillId="2" borderId="2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12" fillId="2" borderId="0" xfId="0" applyFont="1" applyFill="1" applyAlignment="1"/>
    <xf numFmtId="0" fontId="25" fillId="2" borderId="0" xfId="0" applyFont="1" applyFill="1" applyAlignment="1">
      <alignment horizontal="left"/>
    </xf>
    <xf numFmtId="0" fontId="12" fillId="2" borderId="0" xfId="0" applyFont="1" applyFill="1" applyAlignment="1">
      <alignment wrapText="1"/>
    </xf>
    <xf numFmtId="4" fontId="28" fillId="2" borderId="1" xfId="0" applyNumberFormat="1" applyFont="1" applyFill="1" applyBorder="1" applyAlignment="1">
      <alignment horizontal="center" vertical="top" wrapText="1"/>
    </xf>
    <xf numFmtId="1" fontId="28" fillId="2" borderId="1" xfId="0" applyNumberFormat="1" applyFont="1" applyFill="1" applyBorder="1" applyAlignment="1">
      <alignment horizontal="center" vertical="top" wrapText="1"/>
    </xf>
    <xf numFmtId="3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left" vertical="top"/>
    </xf>
    <xf numFmtId="3" fontId="28" fillId="2" borderId="1" xfId="0" applyNumberFormat="1" applyFont="1" applyFill="1" applyBorder="1" applyAlignment="1">
      <alignment horizontal="center" vertical="top" wrapText="1"/>
    </xf>
    <xf numFmtId="4" fontId="28" fillId="2" borderId="1" xfId="0" applyNumberFormat="1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top" wrapText="1"/>
    </xf>
    <xf numFmtId="4" fontId="28" fillId="2" borderId="1" xfId="0" applyNumberFormat="1" applyFont="1" applyFill="1" applyBorder="1" applyAlignment="1">
      <alignment horizontal="left" vertical="center" wrapText="1"/>
    </xf>
    <xf numFmtId="4" fontId="28" fillId="2" borderId="1" xfId="0" applyNumberFormat="1" applyFont="1" applyFill="1" applyBorder="1" applyAlignment="1">
      <alignment vertical="top"/>
    </xf>
    <xf numFmtId="4" fontId="29" fillId="2" borderId="1" xfId="0" applyNumberFormat="1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4" fontId="28" fillId="2" borderId="1" xfId="0" applyNumberFormat="1" applyFont="1" applyFill="1" applyBorder="1" applyAlignment="1">
      <alignment vertical="top" wrapText="1"/>
    </xf>
    <xf numFmtId="4" fontId="7" fillId="2" borderId="0" xfId="0" applyNumberFormat="1" applyFont="1" applyFill="1" applyAlignment="1">
      <alignment wrapText="1"/>
    </xf>
    <xf numFmtId="4" fontId="9" fillId="2" borderId="0" xfId="0" applyNumberFormat="1" applyFont="1" applyFill="1" applyAlignment="1">
      <alignment horizontal="right" vertical="center" wrapText="1"/>
    </xf>
    <xf numFmtId="4" fontId="7" fillId="2" borderId="0" xfId="0" applyNumberFormat="1" applyFont="1" applyFill="1"/>
    <xf numFmtId="1" fontId="7" fillId="2" borderId="0" xfId="0" applyNumberFormat="1" applyFont="1" applyFill="1"/>
    <xf numFmtId="0" fontId="23" fillId="2" borderId="2" xfId="0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left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/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5" fillId="0" borderId="0" xfId="0" applyNumberFormat="1" applyFont="1" applyFill="1" applyBorder="1"/>
    <xf numFmtId="49" fontId="1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wrapText="1"/>
    </xf>
    <xf numFmtId="0" fontId="26" fillId="2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4" fontId="11" fillId="0" borderId="0" xfId="0" applyNumberFormat="1" applyFont="1" applyFill="1" applyBorder="1"/>
    <xf numFmtId="3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vertical="top"/>
    </xf>
    <xf numFmtId="4" fontId="16" fillId="0" borderId="0" xfId="0" applyNumberFormat="1" applyFont="1" applyFill="1" applyBorder="1" applyAlignment="1">
      <alignment horizontal="left" vertical="top" wrapText="1"/>
    </xf>
    <xf numFmtId="4" fontId="11" fillId="0" borderId="0" xfId="0" applyNumberFormat="1" applyFont="1" applyFill="1" applyBorder="1" applyAlignment="1">
      <alignment vertical="top" wrapText="1"/>
    </xf>
    <xf numFmtId="0" fontId="9" fillId="2" borderId="8" xfId="0" applyNumberFormat="1" applyFont="1" applyFill="1" applyBorder="1" applyAlignment="1">
      <alignment horizontal="left" vertical="top" wrapText="1"/>
    </xf>
    <xf numFmtId="0" fontId="28" fillId="2" borderId="8" xfId="0" applyNumberFormat="1" applyFont="1" applyFill="1" applyBorder="1" applyAlignment="1">
      <alignment horizontal="left" vertical="top" wrapText="1"/>
    </xf>
    <xf numFmtId="0" fontId="28" fillId="2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wrapText="1"/>
    </xf>
    <xf numFmtId="1" fontId="28" fillId="2" borderId="1" xfId="0" applyNumberFormat="1" applyFont="1" applyFill="1" applyBorder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9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vertical="top" wrapText="1"/>
    </xf>
    <xf numFmtId="0" fontId="9" fillId="2" borderId="0" xfId="0" applyFont="1" applyFill="1" applyAlignment="1">
      <alignment horizontal="left"/>
    </xf>
    <xf numFmtId="0" fontId="29" fillId="2" borderId="1" xfId="0" applyFont="1" applyFill="1" applyBorder="1" applyAlignment="1">
      <alignment horizontal="center" vertical="top" wrapText="1"/>
    </xf>
    <xf numFmtId="4" fontId="28" fillId="2" borderId="1" xfId="0" applyNumberFormat="1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3" fontId="28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top" wrapText="1"/>
    </xf>
    <xf numFmtId="4" fontId="28" fillId="2" borderId="2" xfId="0" applyNumberFormat="1" applyFont="1" applyFill="1" applyBorder="1" applyAlignment="1">
      <alignment horizontal="center" vertical="top" wrapText="1"/>
    </xf>
    <xf numFmtId="4" fontId="28" fillId="2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3" fontId="28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28" fillId="2" borderId="4" xfId="0" applyNumberFormat="1" applyFont="1" applyFill="1" applyBorder="1" applyAlignment="1">
      <alignment horizontal="center" vertical="center" wrapText="1"/>
    </xf>
    <xf numFmtId="1" fontId="28" fillId="2" borderId="2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left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25" fillId="2" borderId="7" xfId="0" applyFont="1" applyFill="1" applyBorder="1" applyAlignment="1">
      <alignment vertical="top"/>
    </xf>
    <xf numFmtId="0" fontId="25" fillId="2" borderId="7" xfId="0" applyFont="1" applyFill="1" applyBorder="1" applyAlignment="1">
      <alignment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/>
    </xf>
    <xf numFmtId="0" fontId="25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left" vertical="top" wrapText="1"/>
    </xf>
    <xf numFmtId="4" fontId="23" fillId="2" borderId="3" xfId="0" applyNumberFormat="1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2" borderId="4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/>
    </xf>
    <xf numFmtId="0" fontId="24" fillId="2" borderId="1" xfId="0" applyFont="1" applyFill="1" applyBorder="1" applyAlignment="1">
      <alignment vertical="top"/>
    </xf>
    <xf numFmtId="4" fontId="23" fillId="2" borderId="1" xfId="0" applyNumberFormat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4" fontId="23" fillId="2" borderId="2" xfId="0" applyNumberFormat="1" applyFont="1" applyFill="1" applyBorder="1" applyAlignment="1">
      <alignment horizontal="left" vertical="top"/>
    </xf>
    <xf numFmtId="0" fontId="24" fillId="2" borderId="3" xfId="0" applyFont="1" applyFill="1" applyBorder="1" applyAlignment="1">
      <alignment horizontal="left" vertical="top"/>
    </xf>
    <xf numFmtId="4" fontId="23" fillId="2" borderId="2" xfId="0" applyNumberFormat="1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left" vertical="center" wrapText="1"/>
    </xf>
    <xf numFmtId="4" fontId="23" fillId="2" borderId="4" xfId="0" applyNumberFormat="1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vertical="top"/>
    </xf>
    <xf numFmtId="0" fontId="25" fillId="2" borderId="6" xfId="0" applyFont="1" applyFill="1" applyBorder="1" applyAlignment="1">
      <alignment vertical="top" wrapText="1"/>
    </xf>
    <xf numFmtId="0" fontId="25" fillId="2" borderId="6" xfId="0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38877</xdr:colOff>
      <xdr:row>6</xdr:row>
      <xdr:rowOff>369337</xdr:rowOff>
    </xdr:from>
    <xdr:ext cx="6103775" cy="1866122"/>
    <xdr:sp macro="" textlink="">
      <xdr:nvSpPr>
        <xdr:cNvPr id="2" name="TextBox 1"/>
        <xdr:cNvSpPr txBox="1"/>
      </xdr:nvSpPr>
      <xdr:spPr>
        <a:xfrm>
          <a:off x="15220561" y="2721429"/>
          <a:ext cx="6103775" cy="18661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>
            <a:lnSpc>
              <a:spcPct val="80000"/>
            </a:lnSpc>
          </a:pPr>
          <a:r>
            <a:rPr lang="ru-RU" sz="2800">
              <a:latin typeface="Times New Roman" panose="02020603050405020304" pitchFamily="18" charset="0"/>
              <a:cs typeface="Times New Roman" panose="02020603050405020304" pitchFamily="18" charset="0"/>
            </a:rPr>
            <a:t>«Приложение 3</a:t>
          </a:r>
        </a:p>
        <a:p>
          <a:pPr algn="l">
            <a:lnSpc>
              <a:spcPct val="80000"/>
            </a:lnSpc>
          </a:pPr>
          <a:r>
            <a:rPr lang="ru-RU" sz="2800">
              <a:latin typeface="Times New Roman" panose="02020603050405020304" pitchFamily="18" charset="0"/>
              <a:cs typeface="Times New Roman" panose="02020603050405020304" pitchFamily="18" charset="0"/>
            </a:rPr>
            <a:t>к Программе</a:t>
          </a:r>
          <a:r>
            <a:rPr lang="ru-RU" sz="2800" baseline="0">
              <a:latin typeface="Times New Roman" panose="02020603050405020304" pitchFamily="18" charset="0"/>
              <a:cs typeface="Times New Roman" panose="02020603050405020304" pitchFamily="18" charset="0"/>
            </a:rPr>
            <a:t> комплексного развития</a:t>
          </a:r>
        </a:p>
        <a:p>
          <a:pPr algn="l">
            <a:lnSpc>
              <a:spcPct val="80000"/>
            </a:lnSpc>
          </a:pPr>
          <a:r>
            <a:rPr lang="ru-RU" sz="2800" baseline="0">
              <a:latin typeface="Times New Roman" panose="02020603050405020304" pitchFamily="18" charset="0"/>
              <a:cs typeface="Times New Roman" panose="02020603050405020304" pitchFamily="18" charset="0"/>
            </a:rPr>
            <a:t>социальной инфраструктуры</a:t>
          </a:r>
        </a:p>
        <a:p>
          <a:pPr algn="l">
            <a:lnSpc>
              <a:spcPct val="80000"/>
            </a:lnSpc>
          </a:pPr>
          <a:r>
            <a:rPr lang="ru-RU" sz="2800" baseline="0">
              <a:latin typeface="Times New Roman" panose="02020603050405020304" pitchFamily="18" charset="0"/>
              <a:cs typeface="Times New Roman" panose="02020603050405020304" pitchFamily="18" charset="0"/>
            </a:rPr>
            <a:t>города Красноярска до 2042 года</a:t>
          </a:r>
          <a:endParaRPr lang="ru-RU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K187"/>
  <sheetViews>
    <sheetView view="pageBreakPreview" topLeftCell="Q94" zoomScale="52" zoomScaleNormal="100" zoomScaleSheetLayoutView="52" zoomScalePageLayoutView="50" workbookViewId="0">
      <selection activeCell="AI146" sqref="AI146"/>
    </sheetView>
  </sheetViews>
  <sheetFormatPr defaultColWidth="9.140625" defaultRowHeight="15.75" x14ac:dyDescent="0.25"/>
  <cols>
    <col min="1" max="1" width="6.42578125" style="2" customWidth="1"/>
    <col min="2" max="2" width="36.7109375" style="8" customWidth="1"/>
    <col min="3" max="3" width="26.85546875" style="8" customWidth="1"/>
    <col min="4" max="4" width="32" style="8" customWidth="1"/>
    <col min="5" max="5" width="28.7109375" style="8" customWidth="1"/>
    <col min="6" max="6" width="17.42578125" style="8" customWidth="1"/>
    <col min="7" max="7" width="23.28515625" style="8" customWidth="1"/>
    <col min="8" max="8" width="15.7109375" style="79" customWidth="1"/>
    <col min="9" max="9" width="21.28515625" style="16" customWidth="1"/>
    <col min="10" max="10" width="20.28515625" style="16" customWidth="1"/>
    <col min="11" max="11" width="9.140625" style="16" customWidth="1"/>
    <col min="12" max="12" width="19.85546875" style="16" customWidth="1"/>
    <col min="13" max="13" width="6.5703125" style="16" customWidth="1"/>
    <col min="14" max="14" width="19.28515625" style="16" customWidth="1"/>
    <col min="15" max="15" width="6.7109375" style="16" customWidth="1"/>
    <col min="16" max="16" width="17.140625" style="16" customWidth="1"/>
    <col min="17" max="17" width="5.85546875" style="16" customWidth="1"/>
    <col min="18" max="18" width="17.7109375" style="16" customWidth="1"/>
    <col min="19" max="19" width="5.85546875" style="16" customWidth="1"/>
    <col min="20" max="20" width="17.7109375" style="16" customWidth="1"/>
    <col min="21" max="21" width="7" style="16" customWidth="1"/>
    <col min="22" max="22" width="21" style="16" customWidth="1"/>
    <col min="23" max="23" width="18.7109375" style="16" customWidth="1"/>
    <col min="24" max="24" width="10.7109375" style="16" customWidth="1"/>
    <col min="25" max="25" width="18" style="16" customWidth="1"/>
    <col min="26" max="26" width="8" style="16" customWidth="1"/>
    <col min="27" max="27" width="18.7109375" style="16" customWidth="1"/>
    <col min="28" max="28" width="8" style="16" customWidth="1"/>
    <col min="29" max="29" width="17.85546875" style="16" customWidth="1"/>
    <col min="30" max="30" width="7.7109375" style="16" customWidth="1"/>
    <col min="31" max="32" width="16.85546875" style="16" customWidth="1"/>
    <col min="33" max="33" width="19" style="16" customWidth="1"/>
    <col min="34" max="34" width="8.85546875" style="16" customWidth="1"/>
    <col min="35" max="35" width="19.7109375" style="16" customWidth="1"/>
    <col min="36" max="36" width="46.42578125" style="8" customWidth="1"/>
    <col min="37" max="37" width="37.85546875" style="31" customWidth="1"/>
    <col min="38" max="38" width="21.7109375" style="31" customWidth="1"/>
    <col min="39" max="218" width="9.140625" style="31"/>
    <col min="219" max="16384" width="9.140625" style="1"/>
  </cols>
  <sheetData>
    <row r="1" spans="1:218" ht="39.6" customHeight="1" x14ac:dyDescent="0.25"/>
    <row r="2" spans="1:218" s="9" customFormat="1" ht="47.25" customHeight="1" x14ac:dyDescent="0.9">
      <c r="A2" s="13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25"/>
      <c r="Q2" s="44"/>
      <c r="R2" s="44"/>
      <c r="S2" s="45"/>
      <c r="T2" s="126"/>
      <c r="U2" s="126"/>
      <c r="V2" s="126"/>
      <c r="W2" s="126"/>
      <c r="X2" s="126"/>
      <c r="Y2" s="126"/>
      <c r="Z2" s="126"/>
      <c r="AA2" s="126"/>
      <c r="AB2" s="126"/>
      <c r="AC2" s="191" t="s">
        <v>480</v>
      </c>
      <c r="AD2" s="191"/>
      <c r="AE2" s="191"/>
      <c r="AF2" s="191"/>
      <c r="AG2" s="191"/>
      <c r="AH2" s="191"/>
      <c r="AI2" s="191"/>
      <c r="AJ2" s="191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</row>
    <row r="3" spans="1:218" s="9" customFormat="1" ht="48" customHeight="1" x14ac:dyDescent="0.9">
      <c r="A3" s="13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26"/>
      <c r="Q3" s="46"/>
      <c r="R3" s="46"/>
      <c r="S3" s="45"/>
      <c r="T3" s="126"/>
      <c r="U3" s="126"/>
      <c r="V3" s="126"/>
      <c r="W3" s="126"/>
      <c r="X3" s="126"/>
      <c r="Y3" s="126"/>
      <c r="Z3" s="126"/>
      <c r="AA3" s="126"/>
      <c r="AB3" s="126"/>
      <c r="AC3" s="191" t="s">
        <v>34</v>
      </c>
      <c r="AD3" s="191"/>
      <c r="AE3" s="191"/>
      <c r="AF3" s="191"/>
      <c r="AG3" s="191"/>
      <c r="AH3" s="191"/>
      <c r="AI3" s="191"/>
      <c r="AJ3" s="191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</row>
    <row r="4" spans="1:218" s="9" customFormat="1" ht="46.5" customHeight="1" x14ac:dyDescent="0.9">
      <c r="A4" s="13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27"/>
      <c r="Q4" s="127"/>
      <c r="R4" s="127"/>
      <c r="S4" s="45"/>
      <c r="T4" s="126"/>
      <c r="U4" s="126"/>
      <c r="V4" s="126"/>
      <c r="W4" s="126"/>
      <c r="X4" s="126"/>
      <c r="Y4" s="126"/>
      <c r="Z4" s="126"/>
      <c r="AA4" s="126"/>
      <c r="AB4" s="126"/>
      <c r="AC4" s="191" t="s">
        <v>35</v>
      </c>
      <c r="AD4" s="191"/>
      <c r="AE4" s="191"/>
      <c r="AF4" s="191"/>
      <c r="AG4" s="191"/>
      <c r="AH4" s="191"/>
      <c r="AI4" s="191"/>
      <c r="AJ4" s="191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</row>
    <row r="5" spans="1:218" s="9" customFormat="1" ht="47.25" customHeight="1" x14ac:dyDescent="0.9">
      <c r="A5" s="13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27"/>
      <c r="Q5" s="127"/>
      <c r="R5" s="127"/>
      <c r="S5" s="45"/>
      <c r="T5" s="126"/>
      <c r="U5" s="126"/>
      <c r="V5" s="126"/>
      <c r="W5" s="126"/>
      <c r="X5" s="126"/>
      <c r="Y5" s="126"/>
      <c r="Z5" s="126"/>
      <c r="AA5" s="126"/>
      <c r="AB5" s="126"/>
      <c r="AC5" s="191" t="s">
        <v>477</v>
      </c>
      <c r="AD5" s="191"/>
      <c r="AE5" s="191"/>
      <c r="AF5" s="191"/>
      <c r="AG5" s="191"/>
      <c r="AH5" s="191"/>
      <c r="AI5" s="191"/>
      <c r="AJ5" s="191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</row>
    <row r="6" spans="1:218" ht="63.75" customHeight="1" x14ac:dyDescent="0.25">
      <c r="A6" s="1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147"/>
      <c r="AJ6" s="47"/>
    </row>
    <row r="7" spans="1:218" ht="52.9" customHeight="1" x14ac:dyDescent="0.9">
      <c r="A7" s="15"/>
      <c r="B7" s="148"/>
      <c r="C7" s="148"/>
      <c r="D7" s="148"/>
      <c r="E7" s="148"/>
      <c r="F7" s="148"/>
      <c r="G7" s="148"/>
      <c r="H7" s="149"/>
      <c r="I7" s="30"/>
      <c r="J7" s="30"/>
      <c r="K7" s="30"/>
      <c r="L7" s="30"/>
      <c r="M7" s="30"/>
      <c r="N7" s="30"/>
      <c r="O7" s="30"/>
      <c r="P7" s="28"/>
      <c r="Q7" s="48"/>
      <c r="R7" s="48"/>
      <c r="S7" s="49"/>
      <c r="T7" s="128"/>
      <c r="U7" s="128"/>
      <c r="V7" s="128"/>
      <c r="W7" s="128"/>
      <c r="X7" s="128"/>
      <c r="Y7" s="128"/>
      <c r="Z7" s="128"/>
      <c r="AB7" s="49"/>
      <c r="AC7" s="182" t="s">
        <v>85</v>
      </c>
      <c r="AD7" s="182"/>
      <c r="AE7" s="182"/>
      <c r="AF7" s="182"/>
      <c r="AG7" s="182"/>
      <c r="AH7" s="182"/>
      <c r="AI7" s="182"/>
      <c r="AJ7" s="182"/>
    </row>
    <row r="8" spans="1:218" ht="51.75" customHeight="1" x14ac:dyDescent="0.9">
      <c r="A8" s="15"/>
      <c r="B8" s="148"/>
      <c r="C8" s="148"/>
      <c r="D8" s="148"/>
      <c r="E8" s="148"/>
      <c r="F8" s="148"/>
      <c r="G8" s="148"/>
      <c r="H8" s="149"/>
      <c r="I8" s="30"/>
      <c r="J8" s="30"/>
      <c r="K8" s="30"/>
      <c r="L8" s="30"/>
      <c r="M8" s="30"/>
      <c r="N8" s="30"/>
      <c r="O8" s="30"/>
      <c r="P8" s="28"/>
      <c r="Q8" s="48"/>
      <c r="R8" s="48"/>
      <c r="S8" s="49"/>
      <c r="T8" s="128"/>
      <c r="U8" s="128"/>
      <c r="V8" s="128"/>
      <c r="W8" s="128"/>
      <c r="X8" s="128"/>
      <c r="Y8" s="128"/>
      <c r="Z8" s="128"/>
      <c r="AB8" s="49"/>
      <c r="AC8" s="182" t="s">
        <v>30</v>
      </c>
      <c r="AD8" s="182"/>
      <c r="AE8" s="182"/>
      <c r="AF8" s="182"/>
      <c r="AG8" s="182"/>
      <c r="AH8" s="182"/>
      <c r="AI8" s="182"/>
      <c r="AJ8" s="182"/>
    </row>
    <row r="9" spans="1:218" ht="48" customHeight="1" x14ac:dyDescent="0.9">
      <c r="A9" s="15"/>
      <c r="B9" s="148"/>
      <c r="C9" s="148"/>
      <c r="D9" s="148"/>
      <c r="E9" s="148"/>
      <c r="F9" s="148"/>
      <c r="G9" s="148"/>
      <c r="H9" s="149"/>
      <c r="I9" s="30"/>
      <c r="J9" s="30"/>
      <c r="K9" s="30"/>
      <c r="L9" s="30"/>
      <c r="M9" s="30"/>
      <c r="N9" s="30"/>
      <c r="O9" s="30"/>
      <c r="P9" s="28"/>
      <c r="Q9" s="48"/>
      <c r="R9" s="48"/>
      <c r="S9" s="49"/>
      <c r="T9" s="128"/>
      <c r="U9" s="128"/>
      <c r="V9" s="128"/>
      <c r="W9" s="128"/>
      <c r="X9" s="128"/>
      <c r="Y9" s="128"/>
      <c r="Z9" s="128"/>
      <c r="AB9" s="49"/>
      <c r="AC9" s="182" t="s">
        <v>31</v>
      </c>
      <c r="AD9" s="182"/>
      <c r="AE9" s="182"/>
      <c r="AF9" s="182"/>
      <c r="AG9" s="182"/>
      <c r="AH9" s="182"/>
      <c r="AI9" s="182"/>
      <c r="AJ9" s="182"/>
    </row>
    <row r="10" spans="1:218" ht="52.5" customHeight="1" x14ac:dyDescent="0.9">
      <c r="A10" s="15"/>
      <c r="B10" s="148"/>
      <c r="C10" s="148"/>
      <c r="D10" s="148"/>
      <c r="E10" s="148"/>
      <c r="F10" s="148"/>
      <c r="G10" s="148"/>
      <c r="H10" s="149"/>
      <c r="I10" s="30"/>
      <c r="J10" s="30"/>
      <c r="K10" s="30"/>
      <c r="L10" s="30"/>
      <c r="M10" s="30"/>
      <c r="N10" s="30"/>
      <c r="O10" s="30"/>
      <c r="P10" s="29"/>
      <c r="Q10" s="48"/>
      <c r="R10" s="48"/>
      <c r="S10" s="49"/>
      <c r="T10" s="128"/>
      <c r="U10" s="128"/>
      <c r="V10" s="128"/>
      <c r="W10" s="128"/>
      <c r="X10" s="128"/>
      <c r="Y10" s="128"/>
      <c r="Z10" s="128"/>
      <c r="AB10" s="49"/>
      <c r="AC10" s="182" t="s">
        <v>333</v>
      </c>
      <c r="AD10" s="182"/>
      <c r="AE10" s="182"/>
      <c r="AF10" s="182"/>
      <c r="AG10" s="182"/>
      <c r="AH10" s="182"/>
      <c r="AI10" s="182"/>
      <c r="AJ10" s="182"/>
    </row>
    <row r="11" spans="1:218" ht="0.6" customHeight="1" x14ac:dyDescent="0.75">
      <c r="A11" s="15"/>
      <c r="B11" s="148"/>
      <c r="C11" s="148"/>
      <c r="D11" s="148"/>
      <c r="E11" s="148"/>
      <c r="F11" s="148"/>
      <c r="G11" s="148"/>
      <c r="H11" s="149"/>
      <c r="I11" s="30"/>
      <c r="J11" s="30"/>
      <c r="K11" s="30"/>
      <c r="L11" s="30"/>
      <c r="M11" s="30"/>
      <c r="N11" s="30"/>
      <c r="O11" s="30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48"/>
    </row>
    <row r="12" spans="1:218" ht="0.75" hidden="1" customHeight="1" x14ac:dyDescent="0.65">
      <c r="A12" s="15"/>
      <c r="B12" s="148"/>
      <c r="C12" s="148"/>
      <c r="D12" s="148"/>
      <c r="E12" s="148"/>
      <c r="F12" s="148"/>
      <c r="G12" s="148"/>
      <c r="H12" s="14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48"/>
    </row>
    <row r="13" spans="1:218" s="6" customFormat="1" ht="96.75" customHeight="1" x14ac:dyDescent="0.25">
      <c r="A13" s="1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184"/>
      <c r="AJ13" s="184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</row>
    <row r="14" spans="1:218" s="4" customFormat="1" ht="69" customHeight="1" x14ac:dyDescent="0.35">
      <c r="A14" s="186" t="s">
        <v>478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</row>
    <row r="15" spans="1:218" s="3" customFormat="1" ht="40.5" customHeight="1" x14ac:dyDescent="0.3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</row>
    <row r="16" spans="1:218" s="5" customFormat="1" ht="231.75" customHeight="1" x14ac:dyDescent="0.4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</row>
    <row r="17" spans="1:218" ht="114.75" customHeight="1" x14ac:dyDescent="0.25"/>
    <row r="18" spans="1:218" s="18" customFormat="1" ht="16.5" x14ac:dyDescent="0.25">
      <c r="A18" s="189" t="s">
        <v>33</v>
      </c>
      <c r="B18" s="188" t="s">
        <v>37</v>
      </c>
      <c r="C18" s="188" t="s">
        <v>71</v>
      </c>
      <c r="D18" s="188" t="s">
        <v>0</v>
      </c>
      <c r="E18" s="188" t="s">
        <v>112</v>
      </c>
      <c r="F18" s="188" t="s">
        <v>126</v>
      </c>
      <c r="G18" s="188" t="s">
        <v>113</v>
      </c>
      <c r="H18" s="183" t="s">
        <v>1</v>
      </c>
      <c r="I18" s="188" t="s">
        <v>2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 t="s">
        <v>18</v>
      </c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</row>
    <row r="19" spans="1:218" s="18" customFormat="1" ht="17.25" x14ac:dyDescent="0.25">
      <c r="A19" s="189"/>
      <c r="B19" s="188"/>
      <c r="C19" s="188"/>
      <c r="D19" s="188"/>
      <c r="E19" s="188"/>
      <c r="F19" s="198"/>
      <c r="G19" s="188"/>
      <c r="H19" s="183"/>
      <c r="I19" s="129" t="s">
        <v>22</v>
      </c>
      <c r="J19" s="199" t="s">
        <v>27</v>
      </c>
      <c r="K19" s="200"/>
      <c r="L19" s="200"/>
      <c r="M19" s="200"/>
      <c r="N19" s="200"/>
      <c r="O19" s="200"/>
      <c r="P19" s="200"/>
      <c r="Q19" s="200"/>
      <c r="R19" s="200"/>
      <c r="S19" s="201"/>
      <c r="T19" s="201"/>
      <c r="U19" s="202"/>
      <c r="V19" s="188" t="s">
        <v>234</v>
      </c>
      <c r="W19" s="188" t="s">
        <v>28</v>
      </c>
      <c r="X19" s="188"/>
      <c r="Y19" s="188"/>
      <c r="Z19" s="188"/>
      <c r="AA19" s="188"/>
      <c r="AB19" s="188"/>
      <c r="AC19" s="188"/>
      <c r="AD19" s="188"/>
      <c r="AE19" s="192"/>
      <c r="AF19" s="188" t="s">
        <v>340</v>
      </c>
      <c r="AG19" s="199" t="s">
        <v>116</v>
      </c>
      <c r="AH19" s="202"/>
      <c r="AI19" s="188" t="s">
        <v>233</v>
      </c>
      <c r="AJ19" s="188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</row>
    <row r="20" spans="1:218" s="18" customFormat="1" ht="16.899999999999999" customHeight="1" x14ac:dyDescent="0.25">
      <c r="A20" s="189"/>
      <c r="B20" s="188"/>
      <c r="C20" s="188"/>
      <c r="D20" s="188"/>
      <c r="E20" s="188"/>
      <c r="F20" s="198"/>
      <c r="G20" s="188"/>
      <c r="H20" s="183"/>
      <c r="I20" s="130" t="s">
        <v>21</v>
      </c>
      <c r="J20" s="183" t="s">
        <v>29</v>
      </c>
      <c r="K20" s="183"/>
      <c r="L20" s="183" t="s">
        <v>24</v>
      </c>
      <c r="M20" s="183"/>
      <c r="N20" s="183" t="s">
        <v>25</v>
      </c>
      <c r="O20" s="183"/>
      <c r="P20" s="183" t="s">
        <v>26</v>
      </c>
      <c r="Q20" s="183"/>
      <c r="R20" s="183" t="s">
        <v>311</v>
      </c>
      <c r="S20" s="183"/>
      <c r="T20" s="183" t="s">
        <v>312</v>
      </c>
      <c r="U20" s="183"/>
      <c r="V20" s="192"/>
      <c r="W20" s="183" t="s">
        <v>335</v>
      </c>
      <c r="X20" s="183"/>
      <c r="Y20" s="206" t="s">
        <v>336</v>
      </c>
      <c r="Z20" s="202"/>
      <c r="AA20" s="206" t="s">
        <v>337</v>
      </c>
      <c r="AB20" s="202"/>
      <c r="AC20" s="206" t="s">
        <v>338</v>
      </c>
      <c r="AD20" s="202"/>
      <c r="AE20" s="130" t="s">
        <v>339</v>
      </c>
      <c r="AF20" s="192"/>
      <c r="AG20" s="206" t="s">
        <v>119</v>
      </c>
      <c r="AH20" s="202"/>
      <c r="AI20" s="190"/>
      <c r="AJ20" s="188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</row>
    <row r="21" spans="1:218" s="21" customFormat="1" ht="16.5" x14ac:dyDescent="0.25">
      <c r="A21" s="19">
        <v>1</v>
      </c>
      <c r="B21" s="131">
        <v>2</v>
      </c>
      <c r="C21" s="131">
        <v>3</v>
      </c>
      <c r="D21" s="131">
        <v>4</v>
      </c>
      <c r="E21" s="131">
        <v>5</v>
      </c>
      <c r="F21" s="131">
        <v>6</v>
      </c>
      <c r="G21" s="131">
        <v>7</v>
      </c>
      <c r="H21" s="132">
        <v>8</v>
      </c>
      <c r="I21" s="131">
        <v>9</v>
      </c>
      <c r="J21" s="197">
        <v>10</v>
      </c>
      <c r="K21" s="197"/>
      <c r="L21" s="197">
        <v>11</v>
      </c>
      <c r="M21" s="197"/>
      <c r="N21" s="197">
        <v>12</v>
      </c>
      <c r="O21" s="197"/>
      <c r="P21" s="197">
        <v>13</v>
      </c>
      <c r="Q21" s="197"/>
      <c r="R21" s="203">
        <v>14</v>
      </c>
      <c r="S21" s="204"/>
      <c r="T21" s="203">
        <v>15</v>
      </c>
      <c r="U21" s="205"/>
      <c r="V21" s="133">
        <v>16</v>
      </c>
      <c r="W21" s="203">
        <v>17</v>
      </c>
      <c r="X21" s="204"/>
      <c r="Y21" s="203">
        <v>18</v>
      </c>
      <c r="Z21" s="204"/>
      <c r="AA21" s="203">
        <v>19</v>
      </c>
      <c r="AB21" s="204"/>
      <c r="AC21" s="203">
        <v>20</v>
      </c>
      <c r="AD21" s="204"/>
      <c r="AE21" s="151">
        <v>21</v>
      </c>
      <c r="AF21" s="133">
        <v>22</v>
      </c>
      <c r="AG21" s="203">
        <v>23</v>
      </c>
      <c r="AH21" s="204"/>
      <c r="AI21" s="131">
        <v>24</v>
      </c>
      <c r="AJ21" s="134">
        <v>25</v>
      </c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</row>
    <row r="22" spans="1:218" s="18" customFormat="1" ht="30.6" customHeight="1" x14ac:dyDescent="0.25">
      <c r="A22" s="19">
        <v>1</v>
      </c>
      <c r="B22" s="193" t="s">
        <v>16</v>
      </c>
      <c r="C22" s="193"/>
      <c r="D22" s="193"/>
      <c r="E22" s="193"/>
      <c r="F22" s="193"/>
      <c r="G22" s="193"/>
      <c r="H22" s="193"/>
      <c r="I22" s="129">
        <f>I23+I82+I94</f>
        <v>4328078.87</v>
      </c>
      <c r="J22" s="129">
        <f>J23+J82+J94</f>
        <v>2943861.51</v>
      </c>
      <c r="K22" s="129"/>
      <c r="L22" s="129">
        <f>L23+L82+L94</f>
        <v>2083839.3599999999</v>
      </c>
      <c r="M22" s="129"/>
      <c r="N22" s="129">
        <f>N23+N82+N94</f>
        <v>2953529.6599999997</v>
      </c>
      <c r="O22" s="129"/>
      <c r="P22" s="129">
        <f>P23+P82+P94</f>
        <v>3287134.38</v>
      </c>
      <c r="Q22" s="129"/>
      <c r="R22" s="129">
        <f>R23+R82+R94</f>
        <v>3959221.8999999994</v>
      </c>
      <c r="S22" s="129"/>
      <c r="T22" s="129">
        <f>T23+T82+T94</f>
        <v>5383243.1299999999</v>
      </c>
      <c r="U22" s="129"/>
      <c r="V22" s="129">
        <f>J22+L22+N22+P22+R22+T22</f>
        <v>20610829.939999998</v>
      </c>
      <c r="W22" s="129">
        <f>W23+W82+W94</f>
        <v>8313109.6699999999</v>
      </c>
      <c r="X22" s="129"/>
      <c r="Y22" s="129">
        <f>Y23+Y82+Y94</f>
        <v>8917150.5989999995</v>
      </c>
      <c r="Z22" s="129"/>
      <c r="AA22" s="129">
        <f>AA23+AA82+AA94</f>
        <v>4259467.6389999995</v>
      </c>
      <c r="AB22" s="129"/>
      <c r="AC22" s="129">
        <f>AC23+AC82+AC94</f>
        <v>105784.55899999999</v>
      </c>
      <c r="AD22" s="129"/>
      <c r="AE22" s="129">
        <f>AE23+AE82+AE94</f>
        <v>103264.12</v>
      </c>
      <c r="AF22" s="129">
        <f>W22+Y22+AA22+AC22+AE22</f>
        <v>21698776.587000001</v>
      </c>
      <c r="AG22" s="129">
        <f>AG23+AG82+AG94</f>
        <v>152262.34700000001</v>
      </c>
      <c r="AH22" s="129"/>
      <c r="AI22" s="129">
        <f>I22+V22+AF22+AG22</f>
        <v>46789947.744000003</v>
      </c>
      <c r="AJ22" s="135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</row>
    <row r="23" spans="1:218" s="18" customFormat="1" ht="39" customHeight="1" x14ac:dyDescent="0.25">
      <c r="A23" s="19">
        <v>2</v>
      </c>
      <c r="B23" s="193" t="s">
        <v>91</v>
      </c>
      <c r="C23" s="193"/>
      <c r="D23" s="193"/>
      <c r="E23" s="193"/>
      <c r="F23" s="193"/>
      <c r="G23" s="193"/>
      <c r="H23" s="193"/>
      <c r="I23" s="129">
        <f>I24+I54+I79</f>
        <v>4326511.25</v>
      </c>
      <c r="J23" s="129">
        <f>J24+J54+J79</f>
        <v>2877194.84</v>
      </c>
      <c r="K23" s="129"/>
      <c r="L23" s="129">
        <f>L24+L54+L79</f>
        <v>1950872.69</v>
      </c>
      <c r="M23" s="129"/>
      <c r="N23" s="129">
        <f>N24+N54+N79</f>
        <v>2802532.55</v>
      </c>
      <c r="O23" s="129"/>
      <c r="P23" s="129">
        <f>P24+P54+P79</f>
        <v>3197386.87</v>
      </c>
      <c r="Q23" s="129"/>
      <c r="R23" s="129">
        <f>R24+R54+R79</f>
        <v>3523963.9999999995</v>
      </c>
      <c r="S23" s="129"/>
      <c r="T23" s="129">
        <f>T24+T54+T79</f>
        <v>4926442.9800000004</v>
      </c>
      <c r="U23" s="129"/>
      <c r="V23" s="129">
        <f>J23+L23+N23+P23+R23+T23</f>
        <v>19278393.93</v>
      </c>
      <c r="W23" s="129">
        <f>W24+W54+W79</f>
        <v>7155125.1699999999</v>
      </c>
      <c r="X23" s="129"/>
      <c r="Y23" s="129">
        <f>Y24+Y54+Y79</f>
        <v>7246800.5389999999</v>
      </c>
      <c r="Z23" s="129"/>
      <c r="AA23" s="129">
        <f>AA24+AA54+AA79</f>
        <v>3650317.2790000001</v>
      </c>
      <c r="AB23" s="129"/>
      <c r="AC23" s="129">
        <f>AC24+AC54+AC79</f>
        <v>105784.55899999999</v>
      </c>
      <c r="AD23" s="129"/>
      <c r="AE23" s="129">
        <f>AE24+AE54+AE79</f>
        <v>103264.12</v>
      </c>
      <c r="AF23" s="129">
        <f t="shared" ref="AF23:AF90" si="0">W23+Y23+AA23+AC23+AE23</f>
        <v>18261291.666999999</v>
      </c>
      <c r="AG23" s="129">
        <f>AG24+AG54+G79</f>
        <v>152262.34700000001</v>
      </c>
      <c r="AH23" s="129"/>
      <c r="AI23" s="129">
        <f t="shared" ref="AI23:AI90" si="1">I23+V23+AF23+AG23</f>
        <v>42018459.194000006</v>
      </c>
      <c r="AJ23" s="135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</row>
    <row r="24" spans="1:218" s="18" customFormat="1" ht="37.15" customHeight="1" x14ac:dyDescent="0.25">
      <c r="A24" s="19">
        <v>3</v>
      </c>
      <c r="B24" s="193" t="s">
        <v>92</v>
      </c>
      <c r="C24" s="194"/>
      <c r="D24" s="194"/>
      <c r="E24" s="136">
        <f>E25+E49</f>
        <v>6457</v>
      </c>
      <c r="F24" s="136" t="s">
        <v>127</v>
      </c>
      <c r="G24" s="137"/>
      <c r="H24" s="137"/>
      <c r="I24" s="129">
        <f>I25+I49</f>
        <v>2507904.31</v>
      </c>
      <c r="J24" s="129">
        <f>J25+J49</f>
        <v>1128923.78</v>
      </c>
      <c r="K24" s="129"/>
      <c r="L24" s="129">
        <f>L25+L49</f>
        <v>718438.39</v>
      </c>
      <c r="M24" s="129"/>
      <c r="N24" s="129">
        <f>N25+N49</f>
        <v>859178.01</v>
      </c>
      <c r="O24" s="129"/>
      <c r="P24" s="129">
        <f>P25+P49</f>
        <v>555691.62</v>
      </c>
      <c r="Q24" s="129"/>
      <c r="R24" s="129">
        <f>R25+R49</f>
        <v>202102.94</v>
      </c>
      <c r="S24" s="129"/>
      <c r="T24" s="129">
        <f t="shared" ref="T24" si="2">T25+T49</f>
        <v>853201.42999999993</v>
      </c>
      <c r="U24" s="129"/>
      <c r="V24" s="129">
        <f>J24+L24+N24+P24+R24+T24</f>
        <v>4317536.17</v>
      </c>
      <c r="W24" s="129">
        <f>W25+W49</f>
        <v>106584.67</v>
      </c>
      <c r="X24" s="129"/>
      <c r="Y24" s="129">
        <f t="shared" ref="Y24:AE24" si="3">Y25+Y49</f>
        <v>122427.209</v>
      </c>
      <c r="Z24" s="129"/>
      <c r="AA24" s="129">
        <f t="shared" si="3"/>
        <v>107990.939</v>
      </c>
      <c r="AB24" s="129"/>
      <c r="AC24" s="129">
        <f t="shared" si="3"/>
        <v>105784.55899999999</v>
      </c>
      <c r="AD24" s="129"/>
      <c r="AE24" s="129">
        <f t="shared" si="3"/>
        <v>103264.12</v>
      </c>
      <c r="AF24" s="129">
        <f t="shared" si="0"/>
        <v>546051.49699999997</v>
      </c>
      <c r="AG24" s="129">
        <f>AG25+AG49</f>
        <v>152262.34700000001</v>
      </c>
      <c r="AH24" s="129"/>
      <c r="AI24" s="129">
        <f t="shared" si="1"/>
        <v>7523754.324</v>
      </c>
      <c r="AJ24" s="135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</row>
    <row r="25" spans="1:218" s="18" customFormat="1" ht="37.15" customHeight="1" x14ac:dyDescent="0.25">
      <c r="A25" s="19">
        <v>4</v>
      </c>
      <c r="B25" s="193" t="s">
        <v>93</v>
      </c>
      <c r="C25" s="193"/>
      <c r="D25" s="193"/>
      <c r="E25" s="136">
        <f>SUM(E26:E48)</f>
        <v>5622</v>
      </c>
      <c r="F25" s="136" t="s">
        <v>127</v>
      </c>
      <c r="G25" s="138"/>
      <c r="H25" s="138"/>
      <c r="I25" s="129">
        <f>SUM(I26:I48)</f>
        <v>2507904.31</v>
      </c>
      <c r="J25" s="129">
        <f>SUM(J26:J48)</f>
        <v>1128923.78</v>
      </c>
      <c r="K25" s="129"/>
      <c r="L25" s="129">
        <f>SUM(L26:L48)</f>
        <v>718438.39</v>
      </c>
      <c r="M25" s="129"/>
      <c r="N25" s="129">
        <f>SUM(N26:N48)</f>
        <v>859178.01</v>
      </c>
      <c r="O25" s="129"/>
      <c r="P25" s="129">
        <f>SUM(P26:P48)</f>
        <v>419942.47000000003</v>
      </c>
      <c r="Q25" s="129"/>
      <c r="R25" s="129">
        <f>SUM(R26:R48)</f>
        <v>0</v>
      </c>
      <c r="S25" s="129"/>
      <c r="T25" s="129">
        <f>SUM(T26:T48)</f>
        <v>0</v>
      </c>
      <c r="U25" s="129"/>
      <c r="V25" s="129">
        <f>J25+L25+N25+P25+R25+T25</f>
        <v>3126482.65</v>
      </c>
      <c r="W25" s="129">
        <f>SUM(W26:W48)</f>
        <v>0</v>
      </c>
      <c r="X25" s="129"/>
      <c r="Y25" s="129">
        <f t="shared" ref="Y25:AE25" si="4">SUM(Y26:Y48)</f>
        <v>0</v>
      </c>
      <c r="Z25" s="129"/>
      <c r="AA25" s="129">
        <f t="shared" si="4"/>
        <v>0</v>
      </c>
      <c r="AB25" s="129"/>
      <c r="AC25" s="129">
        <f t="shared" si="4"/>
        <v>0</v>
      </c>
      <c r="AD25" s="129"/>
      <c r="AE25" s="129">
        <f t="shared" si="4"/>
        <v>0</v>
      </c>
      <c r="AF25" s="129">
        <f t="shared" si="0"/>
        <v>0</v>
      </c>
      <c r="AG25" s="129">
        <f>SUM(AG26:AG48)</f>
        <v>0</v>
      </c>
      <c r="AH25" s="129"/>
      <c r="AI25" s="129">
        <f t="shared" si="1"/>
        <v>5634386.96</v>
      </c>
      <c r="AJ25" s="135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</row>
    <row r="26" spans="1:218" s="18" customFormat="1" ht="61.15" customHeight="1" x14ac:dyDescent="0.25">
      <c r="A26" s="19">
        <v>5</v>
      </c>
      <c r="B26" s="137" t="s">
        <v>38</v>
      </c>
      <c r="C26" s="139" t="s">
        <v>73</v>
      </c>
      <c r="D26" s="137" t="s">
        <v>437</v>
      </c>
      <c r="E26" s="140">
        <v>300</v>
      </c>
      <c r="F26" s="140" t="s">
        <v>127</v>
      </c>
      <c r="G26" s="137" t="s">
        <v>13</v>
      </c>
      <c r="H26" s="130" t="s">
        <v>231</v>
      </c>
      <c r="I26" s="129">
        <v>101580.27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>
        <f t="shared" ref="V26:V46" si="5">J26+L26+N26+P26+R26</f>
        <v>0</v>
      </c>
      <c r="W26" s="129"/>
      <c r="X26" s="129"/>
      <c r="Y26" s="129"/>
      <c r="Z26" s="129"/>
      <c r="AA26" s="129"/>
      <c r="AB26" s="129"/>
      <c r="AC26" s="129"/>
      <c r="AD26" s="129"/>
      <c r="AE26" s="129"/>
      <c r="AF26" s="129">
        <f t="shared" si="0"/>
        <v>0</v>
      </c>
      <c r="AG26" s="129"/>
      <c r="AH26" s="129"/>
      <c r="AI26" s="129">
        <f t="shared" si="1"/>
        <v>101580.27</v>
      </c>
      <c r="AJ26" s="152" t="s">
        <v>20</v>
      </c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</row>
    <row r="27" spans="1:218" s="18" customFormat="1" ht="63.6" customHeight="1" x14ac:dyDescent="0.25">
      <c r="A27" s="19">
        <v>6</v>
      </c>
      <c r="B27" s="139" t="s">
        <v>39</v>
      </c>
      <c r="C27" s="139" t="s">
        <v>74</v>
      </c>
      <c r="D27" s="137" t="s">
        <v>438</v>
      </c>
      <c r="E27" s="140">
        <v>190</v>
      </c>
      <c r="F27" s="140" t="s">
        <v>127</v>
      </c>
      <c r="G27" s="137" t="s">
        <v>5</v>
      </c>
      <c r="H27" s="130" t="s">
        <v>231</v>
      </c>
      <c r="I27" s="129">
        <v>121129.08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>
        <f t="shared" si="5"/>
        <v>0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>
        <f t="shared" si="0"/>
        <v>0</v>
      </c>
      <c r="AG27" s="129"/>
      <c r="AH27" s="129"/>
      <c r="AI27" s="129">
        <f t="shared" si="1"/>
        <v>121129.08</v>
      </c>
      <c r="AJ27" s="152" t="s">
        <v>19</v>
      </c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</row>
    <row r="28" spans="1:218" s="18" customFormat="1" ht="49.5" x14ac:dyDescent="0.25">
      <c r="A28" s="19">
        <v>7</v>
      </c>
      <c r="B28" s="139" t="s">
        <v>40</v>
      </c>
      <c r="C28" s="139" t="s">
        <v>74</v>
      </c>
      <c r="D28" s="137" t="s">
        <v>439</v>
      </c>
      <c r="E28" s="140">
        <v>190</v>
      </c>
      <c r="F28" s="140" t="s">
        <v>127</v>
      </c>
      <c r="G28" s="137" t="s">
        <v>5</v>
      </c>
      <c r="H28" s="130" t="s">
        <v>231</v>
      </c>
      <c r="I28" s="129">
        <v>123020.93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>
        <f t="shared" si="5"/>
        <v>0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>
        <f t="shared" si="0"/>
        <v>0</v>
      </c>
      <c r="AG28" s="129"/>
      <c r="AH28" s="129"/>
      <c r="AI28" s="129">
        <f t="shared" si="1"/>
        <v>123020.93</v>
      </c>
      <c r="AJ28" s="152" t="s">
        <v>19</v>
      </c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</row>
    <row r="29" spans="1:218" s="18" customFormat="1" ht="51.6" customHeight="1" x14ac:dyDescent="0.25">
      <c r="A29" s="19">
        <v>8</v>
      </c>
      <c r="B29" s="137" t="s">
        <v>232</v>
      </c>
      <c r="C29" s="139" t="s">
        <v>75</v>
      </c>
      <c r="D29" s="137" t="s">
        <v>440</v>
      </c>
      <c r="E29" s="140">
        <v>190</v>
      </c>
      <c r="F29" s="140" t="s">
        <v>127</v>
      </c>
      <c r="G29" s="137" t="s">
        <v>5</v>
      </c>
      <c r="H29" s="130" t="s">
        <v>231</v>
      </c>
      <c r="I29" s="129">
        <v>115722.89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>
        <f t="shared" si="5"/>
        <v>0</v>
      </c>
      <c r="W29" s="129"/>
      <c r="X29" s="129"/>
      <c r="Y29" s="129"/>
      <c r="Z29" s="129"/>
      <c r="AA29" s="129"/>
      <c r="AB29" s="129"/>
      <c r="AC29" s="129"/>
      <c r="AD29" s="129"/>
      <c r="AE29" s="129"/>
      <c r="AF29" s="129">
        <f t="shared" si="0"/>
        <v>0</v>
      </c>
      <c r="AG29" s="129"/>
      <c r="AH29" s="129"/>
      <c r="AI29" s="129">
        <f t="shared" si="1"/>
        <v>115722.89</v>
      </c>
      <c r="AJ29" s="152" t="s">
        <v>19</v>
      </c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</row>
    <row r="30" spans="1:218" s="18" customFormat="1" ht="66" x14ac:dyDescent="0.25">
      <c r="A30" s="19">
        <v>9</v>
      </c>
      <c r="B30" s="139" t="s">
        <v>41</v>
      </c>
      <c r="C30" s="139" t="s">
        <v>69</v>
      </c>
      <c r="D30" s="137" t="s">
        <v>441</v>
      </c>
      <c r="E30" s="140">
        <v>270</v>
      </c>
      <c r="F30" s="140" t="s">
        <v>127</v>
      </c>
      <c r="G30" s="137" t="s">
        <v>5</v>
      </c>
      <c r="H30" s="130" t="s">
        <v>231</v>
      </c>
      <c r="I30" s="129">
        <v>229474.31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>
        <f t="shared" si="5"/>
        <v>0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>
        <f t="shared" si="0"/>
        <v>0</v>
      </c>
      <c r="AG30" s="129"/>
      <c r="AH30" s="129"/>
      <c r="AI30" s="129">
        <f t="shared" si="1"/>
        <v>229474.31</v>
      </c>
      <c r="AJ30" s="152" t="s">
        <v>19</v>
      </c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</row>
    <row r="31" spans="1:218" s="18" customFormat="1" ht="66" x14ac:dyDescent="0.25">
      <c r="A31" s="19">
        <v>10</v>
      </c>
      <c r="B31" s="139" t="s">
        <v>42</v>
      </c>
      <c r="C31" s="139" t="s">
        <v>69</v>
      </c>
      <c r="D31" s="137" t="s">
        <v>442</v>
      </c>
      <c r="E31" s="140">
        <v>270</v>
      </c>
      <c r="F31" s="140" t="s">
        <v>127</v>
      </c>
      <c r="G31" s="137" t="s">
        <v>5</v>
      </c>
      <c r="H31" s="130" t="s">
        <v>231</v>
      </c>
      <c r="I31" s="129">
        <v>263622.43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>
        <f t="shared" si="5"/>
        <v>0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>
        <f t="shared" si="0"/>
        <v>0</v>
      </c>
      <c r="AG31" s="129"/>
      <c r="AH31" s="129"/>
      <c r="AI31" s="129">
        <f t="shared" si="1"/>
        <v>263622.43</v>
      </c>
      <c r="AJ31" s="152" t="s">
        <v>19</v>
      </c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</row>
    <row r="32" spans="1:218" s="18" customFormat="1" ht="99" x14ac:dyDescent="0.25">
      <c r="A32" s="19">
        <v>11</v>
      </c>
      <c r="B32" s="139" t="s">
        <v>43</v>
      </c>
      <c r="C32" s="139" t="s">
        <v>73</v>
      </c>
      <c r="D32" s="137" t="s">
        <v>443</v>
      </c>
      <c r="E32" s="140">
        <v>270</v>
      </c>
      <c r="F32" s="140" t="s">
        <v>127</v>
      </c>
      <c r="G32" s="137" t="s">
        <v>5</v>
      </c>
      <c r="H32" s="130" t="s">
        <v>231</v>
      </c>
      <c r="I32" s="129">
        <v>225529.34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>
        <f t="shared" si="5"/>
        <v>0</v>
      </c>
      <c r="W32" s="129"/>
      <c r="X32" s="129"/>
      <c r="Y32" s="129"/>
      <c r="Z32" s="129"/>
      <c r="AA32" s="129"/>
      <c r="AB32" s="129"/>
      <c r="AC32" s="129"/>
      <c r="AD32" s="129"/>
      <c r="AE32" s="129"/>
      <c r="AF32" s="129">
        <f t="shared" si="0"/>
        <v>0</v>
      </c>
      <c r="AG32" s="129"/>
      <c r="AH32" s="129"/>
      <c r="AI32" s="129">
        <f t="shared" si="1"/>
        <v>225529.34</v>
      </c>
      <c r="AJ32" s="152" t="s">
        <v>19</v>
      </c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</row>
    <row r="33" spans="1:218" s="18" customFormat="1" ht="99" x14ac:dyDescent="0.25">
      <c r="A33" s="19">
        <v>12</v>
      </c>
      <c r="B33" s="139" t="s">
        <v>44</v>
      </c>
      <c r="C33" s="139" t="s">
        <v>76</v>
      </c>
      <c r="D33" s="137" t="s">
        <v>444</v>
      </c>
      <c r="E33" s="140">
        <v>270</v>
      </c>
      <c r="F33" s="140" t="s">
        <v>127</v>
      </c>
      <c r="G33" s="137" t="s">
        <v>5</v>
      </c>
      <c r="H33" s="130" t="s">
        <v>231</v>
      </c>
      <c r="I33" s="129">
        <v>234969.42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>
        <f t="shared" si="5"/>
        <v>0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29">
        <f t="shared" si="0"/>
        <v>0</v>
      </c>
      <c r="AG33" s="129"/>
      <c r="AH33" s="129"/>
      <c r="AI33" s="129">
        <f t="shared" si="1"/>
        <v>234969.42</v>
      </c>
      <c r="AJ33" s="152" t="s">
        <v>19</v>
      </c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</row>
    <row r="34" spans="1:218" s="18" customFormat="1" ht="70.900000000000006" customHeight="1" x14ac:dyDescent="0.25">
      <c r="A34" s="19">
        <v>13</v>
      </c>
      <c r="B34" s="139" t="s">
        <v>45</v>
      </c>
      <c r="C34" s="139" t="s">
        <v>72</v>
      </c>
      <c r="D34" s="137" t="s">
        <v>445</v>
      </c>
      <c r="E34" s="140">
        <v>77</v>
      </c>
      <c r="F34" s="140" t="s">
        <v>127</v>
      </c>
      <c r="G34" s="137" t="s">
        <v>17</v>
      </c>
      <c r="H34" s="130">
        <v>2019</v>
      </c>
      <c r="I34" s="129">
        <v>84950.92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>
        <f t="shared" si="5"/>
        <v>0</v>
      </c>
      <c r="W34" s="129"/>
      <c r="X34" s="129"/>
      <c r="Y34" s="129"/>
      <c r="Z34" s="129"/>
      <c r="AA34" s="129"/>
      <c r="AB34" s="129"/>
      <c r="AC34" s="129"/>
      <c r="AD34" s="129"/>
      <c r="AE34" s="129"/>
      <c r="AF34" s="129">
        <f t="shared" si="0"/>
        <v>0</v>
      </c>
      <c r="AG34" s="129"/>
      <c r="AH34" s="129"/>
      <c r="AI34" s="129">
        <f t="shared" si="1"/>
        <v>84950.92</v>
      </c>
      <c r="AJ34" s="152" t="s">
        <v>19</v>
      </c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</row>
    <row r="35" spans="1:218" s="18" customFormat="1" ht="69" customHeight="1" x14ac:dyDescent="0.25">
      <c r="A35" s="19">
        <v>14</v>
      </c>
      <c r="B35" s="139" t="s">
        <v>46</v>
      </c>
      <c r="C35" s="139" t="s">
        <v>76</v>
      </c>
      <c r="D35" s="137" t="s">
        <v>446</v>
      </c>
      <c r="E35" s="140">
        <v>300</v>
      </c>
      <c r="F35" s="140" t="s">
        <v>127</v>
      </c>
      <c r="G35" s="137" t="s">
        <v>13</v>
      </c>
      <c r="H35" s="130" t="s">
        <v>226</v>
      </c>
      <c r="I35" s="129">
        <v>306000</v>
      </c>
      <c r="J35" s="129">
        <v>39004.199999999997</v>
      </c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>
        <f t="shared" si="5"/>
        <v>39004.199999999997</v>
      </c>
      <c r="W35" s="129"/>
      <c r="X35" s="129"/>
      <c r="Y35" s="129"/>
      <c r="Z35" s="129"/>
      <c r="AA35" s="129"/>
      <c r="AB35" s="129"/>
      <c r="AC35" s="129"/>
      <c r="AD35" s="129"/>
      <c r="AE35" s="129"/>
      <c r="AF35" s="129">
        <f t="shared" si="0"/>
        <v>0</v>
      </c>
      <c r="AG35" s="129"/>
      <c r="AH35" s="129"/>
      <c r="AI35" s="129">
        <f t="shared" si="1"/>
        <v>345004.2</v>
      </c>
      <c r="AJ35" s="152" t="s">
        <v>19</v>
      </c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</row>
    <row r="36" spans="1:218" s="18" customFormat="1" ht="77.45" customHeight="1" x14ac:dyDescent="0.25">
      <c r="A36" s="19">
        <v>15</v>
      </c>
      <c r="B36" s="139" t="s">
        <v>47</v>
      </c>
      <c r="C36" s="139" t="s">
        <v>73</v>
      </c>
      <c r="D36" s="137" t="s">
        <v>447</v>
      </c>
      <c r="E36" s="140">
        <v>220</v>
      </c>
      <c r="F36" s="140" t="s">
        <v>127</v>
      </c>
      <c r="G36" s="137" t="s">
        <v>13</v>
      </c>
      <c r="H36" s="130">
        <v>2019</v>
      </c>
      <c r="I36" s="129">
        <v>238000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>
        <f t="shared" si="5"/>
        <v>0</v>
      </c>
      <c r="W36" s="129"/>
      <c r="X36" s="129"/>
      <c r="Y36" s="129"/>
      <c r="Z36" s="129"/>
      <c r="AA36" s="129"/>
      <c r="AB36" s="129"/>
      <c r="AC36" s="129"/>
      <c r="AD36" s="129"/>
      <c r="AE36" s="129"/>
      <c r="AF36" s="129">
        <f t="shared" si="0"/>
        <v>0</v>
      </c>
      <c r="AG36" s="129"/>
      <c r="AH36" s="129"/>
      <c r="AI36" s="129">
        <f t="shared" si="1"/>
        <v>238000</v>
      </c>
      <c r="AJ36" s="152" t="s">
        <v>19</v>
      </c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</row>
    <row r="37" spans="1:218" s="18" customFormat="1" ht="72" customHeight="1" x14ac:dyDescent="0.25">
      <c r="A37" s="19">
        <v>16</v>
      </c>
      <c r="B37" s="137" t="s">
        <v>61</v>
      </c>
      <c r="C37" s="139" t="s">
        <v>75</v>
      </c>
      <c r="D37" s="137" t="s">
        <v>495</v>
      </c>
      <c r="E37" s="140">
        <v>300</v>
      </c>
      <c r="F37" s="140" t="s">
        <v>127</v>
      </c>
      <c r="G37" s="137" t="s">
        <v>11</v>
      </c>
      <c r="H37" s="130" t="s">
        <v>226</v>
      </c>
      <c r="I37" s="129">
        <v>58229.34</v>
      </c>
      <c r="J37" s="129">
        <v>202002.02</v>
      </c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>
        <f t="shared" si="5"/>
        <v>202002.02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>
        <f t="shared" si="0"/>
        <v>0</v>
      </c>
      <c r="AG37" s="129"/>
      <c r="AH37" s="129"/>
      <c r="AI37" s="129">
        <f t="shared" si="1"/>
        <v>260231.36</v>
      </c>
      <c r="AJ37" s="152" t="s">
        <v>19</v>
      </c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</row>
    <row r="38" spans="1:218" s="18" customFormat="1" ht="55.15" customHeight="1" x14ac:dyDescent="0.25">
      <c r="A38" s="19">
        <v>17</v>
      </c>
      <c r="B38" s="137" t="s">
        <v>48</v>
      </c>
      <c r="C38" s="139" t="s">
        <v>72</v>
      </c>
      <c r="D38" s="137" t="s">
        <v>448</v>
      </c>
      <c r="E38" s="140">
        <v>270</v>
      </c>
      <c r="F38" s="140" t="s">
        <v>127</v>
      </c>
      <c r="G38" s="137" t="s">
        <v>11</v>
      </c>
      <c r="H38" s="130" t="s">
        <v>226</v>
      </c>
      <c r="I38" s="129">
        <v>125914.82</v>
      </c>
      <c r="J38" s="129">
        <v>163935.45000000001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>
        <f t="shared" si="5"/>
        <v>163935.45000000001</v>
      </c>
      <c r="W38" s="129"/>
      <c r="X38" s="129"/>
      <c r="Y38" s="129"/>
      <c r="Z38" s="129"/>
      <c r="AA38" s="129"/>
      <c r="AB38" s="129"/>
      <c r="AC38" s="129"/>
      <c r="AD38" s="129"/>
      <c r="AE38" s="129"/>
      <c r="AF38" s="129">
        <f t="shared" si="0"/>
        <v>0</v>
      </c>
      <c r="AG38" s="129"/>
      <c r="AH38" s="129"/>
      <c r="AI38" s="129">
        <f t="shared" si="1"/>
        <v>289850.27</v>
      </c>
      <c r="AJ38" s="152" t="s">
        <v>19</v>
      </c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</row>
    <row r="39" spans="1:218" s="18" customFormat="1" ht="92.45" customHeight="1" x14ac:dyDescent="0.25">
      <c r="A39" s="19">
        <v>18</v>
      </c>
      <c r="B39" s="139" t="s">
        <v>49</v>
      </c>
      <c r="C39" s="139" t="s">
        <v>76</v>
      </c>
      <c r="D39" s="137" t="s">
        <v>449</v>
      </c>
      <c r="E39" s="140">
        <v>300</v>
      </c>
      <c r="F39" s="140" t="s">
        <v>127</v>
      </c>
      <c r="G39" s="137" t="s">
        <v>11</v>
      </c>
      <c r="H39" s="130" t="s">
        <v>14</v>
      </c>
      <c r="I39" s="129">
        <v>57602.82</v>
      </c>
      <c r="J39" s="129">
        <v>238585.61</v>
      </c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>
        <f t="shared" si="5"/>
        <v>238585.61</v>
      </c>
      <c r="W39" s="129"/>
      <c r="X39" s="129"/>
      <c r="Y39" s="129"/>
      <c r="Z39" s="129"/>
      <c r="AA39" s="129"/>
      <c r="AB39" s="129"/>
      <c r="AC39" s="129"/>
      <c r="AD39" s="129"/>
      <c r="AE39" s="129"/>
      <c r="AF39" s="129">
        <f t="shared" si="0"/>
        <v>0</v>
      </c>
      <c r="AG39" s="129"/>
      <c r="AH39" s="129"/>
      <c r="AI39" s="129">
        <f t="shared" si="1"/>
        <v>296188.43</v>
      </c>
      <c r="AJ39" s="152" t="s">
        <v>19</v>
      </c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</row>
    <row r="40" spans="1:218" s="18" customFormat="1" ht="63" customHeight="1" x14ac:dyDescent="0.25">
      <c r="A40" s="19">
        <v>19</v>
      </c>
      <c r="B40" s="139" t="s">
        <v>270</v>
      </c>
      <c r="C40" s="139" t="s">
        <v>73</v>
      </c>
      <c r="D40" s="139" t="s">
        <v>450</v>
      </c>
      <c r="E40" s="140">
        <v>190</v>
      </c>
      <c r="F40" s="140" t="s">
        <v>127</v>
      </c>
      <c r="G40" s="137" t="s">
        <v>11</v>
      </c>
      <c r="H40" s="130" t="s">
        <v>225</v>
      </c>
      <c r="I40" s="129">
        <v>93771.41</v>
      </c>
      <c r="J40" s="129">
        <v>153173.60999999999</v>
      </c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>
        <f t="shared" si="5"/>
        <v>153173.60999999999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>
        <f t="shared" si="0"/>
        <v>0</v>
      </c>
      <c r="AG40" s="129"/>
      <c r="AH40" s="129"/>
      <c r="AI40" s="129">
        <f t="shared" si="1"/>
        <v>246945.02</v>
      </c>
      <c r="AJ40" s="152" t="s">
        <v>19</v>
      </c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</row>
    <row r="41" spans="1:218" s="18" customFormat="1" ht="33" x14ac:dyDescent="0.25">
      <c r="A41" s="19">
        <v>20</v>
      </c>
      <c r="B41" s="139" t="s">
        <v>50</v>
      </c>
      <c r="C41" s="139" t="s">
        <v>77</v>
      </c>
      <c r="D41" s="139" t="s">
        <v>451</v>
      </c>
      <c r="E41" s="140">
        <v>270</v>
      </c>
      <c r="F41" s="140" t="s">
        <v>127</v>
      </c>
      <c r="G41" s="137" t="s">
        <v>11</v>
      </c>
      <c r="H41" s="130" t="s">
        <v>225</v>
      </c>
      <c r="I41" s="129">
        <v>123598.49</v>
      </c>
      <c r="J41" s="129">
        <v>156487.06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>
        <f t="shared" si="5"/>
        <v>156487.06</v>
      </c>
      <c r="W41" s="129"/>
      <c r="X41" s="129"/>
      <c r="Y41" s="129"/>
      <c r="Z41" s="129"/>
      <c r="AA41" s="129"/>
      <c r="AB41" s="129"/>
      <c r="AC41" s="129"/>
      <c r="AD41" s="129"/>
      <c r="AE41" s="129"/>
      <c r="AF41" s="129">
        <f t="shared" si="0"/>
        <v>0</v>
      </c>
      <c r="AG41" s="129"/>
      <c r="AH41" s="129"/>
      <c r="AI41" s="129">
        <f t="shared" si="1"/>
        <v>280085.55</v>
      </c>
      <c r="AJ41" s="152" t="s">
        <v>19</v>
      </c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</row>
    <row r="42" spans="1:218" s="18" customFormat="1" ht="46.15" customHeight="1" x14ac:dyDescent="0.25">
      <c r="A42" s="19">
        <v>21</v>
      </c>
      <c r="B42" s="139" t="s">
        <v>51</v>
      </c>
      <c r="C42" s="139" t="s">
        <v>89</v>
      </c>
      <c r="D42" s="137" t="s">
        <v>452</v>
      </c>
      <c r="E42" s="140">
        <v>270</v>
      </c>
      <c r="F42" s="140" t="s">
        <v>127</v>
      </c>
      <c r="G42" s="137" t="s">
        <v>11</v>
      </c>
      <c r="H42" s="130" t="s">
        <v>230</v>
      </c>
      <c r="I42" s="129">
        <v>181.12</v>
      </c>
      <c r="J42" s="129">
        <v>44777.78</v>
      </c>
      <c r="K42" s="129"/>
      <c r="L42" s="129">
        <v>286299.56</v>
      </c>
      <c r="M42" s="129"/>
      <c r="N42" s="129"/>
      <c r="O42" s="129"/>
      <c r="P42" s="129"/>
      <c r="Q42" s="129"/>
      <c r="R42" s="129"/>
      <c r="S42" s="129"/>
      <c r="T42" s="129"/>
      <c r="U42" s="129"/>
      <c r="V42" s="129">
        <f t="shared" si="5"/>
        <v>331077.33999999997</v>
      </c>
      <c r="W42" s="129"/>
      <c r="X42" s="129"/>
      <c r="Y42" s="129"/>
      <c r="Z42" s="129"/>
      <c r="AA42" s="129"/>
      <c r="AB42" s="129"/>
      <c r="AC42" s="129"/>
      <c r="AD42" s="129"/>
      <c r="AE42" s="129"/>
      <c r="AF42" s="129">
        <f t="shared" si="0"/>
        <v>0</v>
      </c>
      <c r="AG42" s="129"/>
      <c r="AH42" s="129"/>
      <c r="AI42" s="129">
        <f t="shared" si="1"/>
        <v>331258.45999999996</v>
      </c>
      <c r="AJ42" s="152" t="s">
        <v>19</v>
      </c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</row>
    <row r="43" spans="1:218" s="18" customFormat="1" ht="66" x14ac:dyDescent="0.25">
      <c r="A43" s="19">
        <v>22</v>
      </c>
      <c r="B43" s="137" t="s">
        <v>52</v>
      </c>
      <c r="C43" s="139" t="s">
        <v>74</v>
      </c>
      <c r="D43" s="137" t="s">
        <v>432</v>
      </c>
      <c r="E43" s="140">
        <v>270</v>
      </c>
      <c r="F43" s="140" t="s">
        <v>127</v>
      </c>
      <c r="G43" s="137" t="s">
        <v>11</v>
      </c>
      <c r="H43" s="130" t="s">
        <v>230</v>
      </c>
      <c r="I43" s="129">
        <v>4606.72</v>
      </c>
      <c r="J43" s="129">
        <v>123762.31</v>
      </c>
      <c r="K43" s="129"/>
      <c r="L43" s="129">
        <v>144003.94</v>
      </c>
      <c r="M43" s="129"/>
      <c r="N43" s="129"/>
      <c r="O43" s="129"/>
      <c r="P43" s="129"/>
      <c r="Q43" s="129"/>
      <c r="R43" s="129"/>
      <c r="S43" s="129"/>
      <c r="T43" s="129"/>
      <c r="U43" s="129"/>
      <c r="V43" s="129">
        <f t="shared" si="5"/>
        <v>267766.25</v>
      </c>
      <c r="W43" s="129"/>
      <c r="X43" s="129"/>
      <c r="Y43" s="129"/>
      <c r="Z43" s="129"/>
      <c r="AA43" s="129"/>
      <c r="AB43" s="129"/>
      <c r="AC43" s="129"/>
      <c r="AD43" s="129"/>
      <c r="AE43" s="129"/>
      <c r="AF43" s="129">
        <f t="shared" si="0"/>
        <v>0</v>
      </c>
      <c r="AG43" s="129"/>
      <c r="AH43" s="129"/>
      <c r="AI43" s="129">
        <f t="shared" si="1"/>
        <v>272372.96999999997</v>
      </c>
      <c r="AJ43" s="152" t="s">
        <v>19</v>
      </c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</row>
    <row r="44" spans="1:218" s="18" customFormat="1" ht="69" customHeight="1" x14ac:dyDescent="0.25">
      <c r="A44" s="19">
        <v>23</v>
      </c>
      <c r="B44" s="139" t="s">
        <v>46</v>
      </c>
      <c r="C44" s="139" t="s">
        <v>73</v>
      </c>
      <c r="D44" s="137" t="s">
        <v>435</v>
      </c>
      <c r="E44" s="140">
        <v>175</v>
      </c>
      <c r="F44" s="140" t="s">
        <v>127</v>
      </c>
      <c r="G44" s="137" t="s">
        <v>13</v>
      </c>
      <c r="H44" s="130">
        <v>2021</v>
      </c>
      <c r="I44" s="129"/>
      <c r="J44" s="129"/>
      <c r="K44" s="129"/>
      <c r="L44" s="129">
        <v>183013.3</v>
      </c>
      <c r="M44" s="129"/>
      <c r="N44" s="129"/>
      <c r="O44" s="129"/>
      <c r="P44" s="129"/>
      <c r="Q44" s="129"/>
      <c r="R44" s="129"/>
      <c r="S44" s="129"/>
      <c r="T44" s="129"/>
      <c r="U44" s="129"/>
      <c r="V44" s="129">
        <f t="shared" si="5"/>
        <v>183013.3</v>
      </c>
      <c r="W44" s="129"/>
      <c r="X44" s="129"/>
      <c r="Y44" s="129"/>
      <c r="Z44" s="129"/>
      <c r="AA44" s="129"/>
      <c r="AB44" s="129"/>
      <c r="AC44" s="129"/>
      <c r="AD44" s="129"/>
      <c r="AE44" s="129"/>
      <c r="AF44" s="129">
        <f t="shared" si="0"/>
        <v>0</v>
      </c>
      <c r="AG44" s="129"/>
      <c r="AH44" s="129"/>
      <c r="AI44" s="129">
        <f t="shared" si="1"/>
        <v>183013.3</v>
      </c>
      <c r="AJ44" s="152" t="s">
        <v>19</v>
      </c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</row>
    <row r="45" spans="1:218" s="18" customFormat="1" ht="53.45" customHeight="1" x14ac:dyDescent="0.25">
      <c r="A45" s="19">
        <v>24</v>
      </c>
      <c r="B45" s="137" t="s">
        <v>36</v>
      </c>
      <c r="C45" s="139" t="s">
        <v>72</v>
      </c>
      <c r="D45" s="137" t="s">
        <v>431</v>
      </c>
      <c r="E45" s="140">
        <v>300</v>
      </c>
      <c r="F45" s="140" t="s">
        <v>127</v>
      </c>
      <c r="G45" s="137" t="s">
        <v>9</v>
      </c>
      <c r="H45" s="130" t="s">
        <v>215</v>
      </c>
      <c r="I45" s="129"/>
      <c r="J45" s="129">
        <v>7195.74</v>
      </c>
      <c r="K45" s="129"/>
      <c r="L45" s="129">
        <v>105121.59</v>
      </c>
      <c r="M45" s="129"/>
      <c r="N45" s="129">
        <v>226449.15</v>
      </c>
      <c r="O45" s="129"/>
      <c r="P45" s="129"/>
      <c r="Q45" s="129"/>
      <c r="R45" s="129"/>
      <c r="S45" s="129"/>
      <c r="T45" s="129"/>
      <c r="U45" s="129"/>
      <c r="V45" s="129">
        <f t="shared" si="5"/>
        <v>338766.48</v>
      </c>
      <c r="W45" s="129"/>
      <c r="X45" s="129"/>
      <c r="Y45" s="129"/>
      <c r="Z45" s="129"/>
      <c r="AA45" s="129"/>
      <c r="AB45" s="129"/>
      <c r="AC45" s="129"/>
      <c r="AD45" s="129"/>
      <c r="AE45" s="129"/>
      <c r="AF45" s="129">
        <f t="shared" si="0"/>
        <v>0</v>
      </c>
      <c r="AG45" s="129"/>
      <c r="AH45" s="129"/>
      <c r="AI45" s="129">
        <f t="shared" si="1"/>
        <v>338766.48</v>
      </c>
      <c r="AJ45" s="152" t="s">
        <v>19</v>
      </c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</row>
    <row r="46" spans="1:218" s="18" customFormat="1" ht="95.45" customHeight="1" x14ac:dyDescent="0.25">
      <c r="A46" s="19">
        <v>25</v>
      </c>
      <c r="B46" s="139" t="s">
        <v>341</v>
      </c>
      <c r="C46" s="139" t="s">
        <v>73</v>
      </c>
      <c r="D46" s="137" t="s">
        <v>434</v>
      </c>
      <c r="E46" s="140">
        <v>240</v>
      </c>
      <c r="F46" s="140" t="s">
        <v>127</v>
      </c>
      <c r="G46" s="137" t="s">
        <v>13</v>
      </c>
      <c r="H46" s="130">
        <v>2022</v>
      </c>
      <c r="I46" s="129"/>
      <c r="J46" s="129">
        <v>0</v>
      </c>
      <c r="K46" s="129"/>
      <c r="L46" s="129">
        <v>0</v>
      </c>
      <c r="M46" s="129"/>
      <c r="N46" s="129">
        <v>311111.11</v>
      </c>
      <c r="O46" s="129"/>
      <c r="P46" s="129"/>
      <c r="Q46" s="129"/>
      <c r="R46" s="129"/>
      <c r="S46" s="129"/>
      <c r="T46" s="129"/>
      <c r="U46" s="129"/>
      <c r="V46" s="129">
        <f t="shared" si="5"/>
        <v>311111.11</v>
      </c>
      <c r="W46" s="129"/>
      <c r="X46" s="129"/>
      <c r="Y46" s="129"/>
      <c r="Z46" s="129"/>
      <c r="AA46" s="129"/>
      <c r="AB46" s="129"/>
      <c r="AC46" s="129"/>
      <c r="AD46" s="129"/>
      <c r="AE46" s="129"/>
      <c r="AF46" s="129">
        <f t="shared" si="0"/>
        <v>0</v>
      </c>
      <c r="AG46" s="129"/>
      <c r="AH46" s="129"/>
      <c r="AI46" s="129">
        <f t="shared" si="1"/>
        <v>311111.11</v>
      </c>
      <c r="AJ46" s="152" t="s">
        <v>121</v>
      </c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  <c r="CI46" s="170"/>
      <c r="CJ46" s="170"/>
      <c r="CK46" s="170"/>
      <c r="CL46" s="170"/>
      <c r="CM46" s="170"/>
      <c r="CN46" s="170"/>
      <c r="CO46" s="170"/>
      <c r="CP46" s="170"/>
      <c r="CQ46" s="170"/>
      <c r="CR46" s="170"/>
      <c r="CS46" s="170"/>
      <c r="CT46" s="170"/>
      <c r="CU46" s="170"/>
      <c r="CV46" s="170"/>
      <c r="CW46" s="170"/>
      <c r="CX46" s="170"/>
      <c r="CY46" s="170"/>
      <c r="CZ46" s="170"/>
      <c r="DA46" s="170"/>
      <c r="DB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</row>
    <row r="47" spans="1:218" s="18" customFormat="1" ht="83.45" customHeight="1" x14ac:dyDescent="0.25">
      <c r="A47" s="19">
        <v>26</v>
      </c>
      <c r="B47" s="137" t="s">
        <v>87</v>
      </c>
      <c r="C47" s="139" t="s">
        <v>77</v>
      </c>
      <c r="D47" s="137" t="s">
        <v>453</v>
      </c>
      <c r="E47" s="140">
        <v>190</v>
      </c>
      <c r="F47" s="140" t="s">
        <v>127</v>
      </c>
      <c r="G47" s="137" t="s">
        <v>9</v>
      </c>
      <c r="H47" s="130" t="s">
        <v>229</v>
      </c>
      <c r="I47" s="129"/>
      <c r="J47" s="129"/>
      <c r="K47" s="129"/>
      <c r="L47" s="129">
        <v>0</v>
      </c>
      <c r="M47" s="129"/>
      <c r="N47" s="129">
        <v>171623.12</v>
      </c>
      <c r="O47" s="129"/>
      <c r="P47" s="129">
        <v>101100.14</v>
      </c>
      <c r="Q47" s="129"/>
      <c r="R47" s="129"/>
      <c r="S47" s="129"/>
      <c r="T47" s="129"/>
      <c r="U47" s="129"/>
      <c r="V47" s="129">
        <f>J47+L47+N47+P47+R47+T47</f>
        <v>272723.26</v>
      </c>
      <c r="W47" s="129"/>
      <c r="X47" s="129"/>
      <c r="Y47" s="129"/>
      <c r="Z47" s="129"/>
      <c r="AA47" s="129"/>
      <c r="AB47" s="129"/>
      <c r="AC47" s="129"/>
      <c r="AD47" s="129"/>
      <c r="AE47" s="129"/>
      <c r="AF47" s="129">
        <f t="shared" ref="AF47:AF48" si="6">W47+Y47+AA47+AC47+AE47</f>
        <v>0</v>
      </c>
      <c r="AG47" s="129"/>
      <c r="AH47" s="129"/>
      <c r="AI47" s="129">
        <f t="shared" si="1"/>
        <v>272723.26</v>
      </c>
      <c r="AJ47" s="152" t="s">
        <v>121</v>
      </c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  <c r="CZ47" s="170"/>
      <c r="DA47" s="170"/>
      <c r="DB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</row>
    <row r="48" spans="1:218" s="18" customFormat="1" ht="91.9" customHeight="1" x14ac:dyDescent="0.25">
      <c r="A48" s="19">
        <v>27</v>
      </c>
      <c r="B48" s="139" t="s">
        <v>90</v>
      </c>
      <c r="C48" s="139" t="s">
        <v>79</v>
      </c>
      <c r="D48" s="137" t="s">
        <v>454</v>
      </c>
      <c r="E48" s="140">
        <v>300</v>
      </c>
      <c r="F48" s="140" t="s">
        <v>127</v>
      </c>
      <c r="G48" s="137" t="s">
        <v>9</v>
      </c>
      <c r="H48" s="130" t="s">
        <v>229</v>
      </c>
      <c r="I48" s="129"/>
      <c r="J48" s="129"/>
      <c r="K48" s="129"/>
      <c r="L48" s="129">
        <v>0</v>
      </c>
      <c r="M48" s="129"/>
      <c r="N48" s="129">
        <v>149994.63</v>
      </c>
      <c r="O48" s="129"/>
      <c r="P48" s="129">
        <v>318842.33</v>
      </c>
      <c r="Q48" s="129"/>
      <c r="R48" s="129"/>
      <c r="S48" s="129"/>
      <c r="T48" s="129"/>
      <c r="U48" s="129"/>
      <c r="V48" s="129">
        <f t="shared" ref="V48" si="7">J48+L48+N48+P48+R48+T48</f>
        <v>468836.96</v>
      </c>
      <c r="W48" s="129"/>
      <c r="X48" s="129"/>
      <c r="Y48" s="129"/>
      <c r="Z48" s="129"/>
      <c r="AA48" s="129"/>
      <c r="AB48" s="129"/>
      <c r="AC48" s="129"/>
      <c r="AD48" s="129"/>
      <c r="AE48" s="129"/>
      <c r="AF48" s="129">
        <f t="shared" si="6"/>
        <v>0</v>
      </c>
      <c r="AG48" s="129"/>
      <c r="AH48" s="129"/>
      <c r="AI48" s="129">
        <f t="shared" si="1"/>
        <v>468836.96</v>
      </c>
      <c r="AJ48" s="152" t="s">
        <v>121</v>
      </c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</row>
    <row r="49" spans="1:218" s="18" customFormat="1" ht="45.6" customHeight="1" x14ac:dyDescent="0.25">
      <c r="A49" s="19">
        <v>28</v>
      </c>
      <c r="B49" s="193" t="s">
        <v>94</v>
      </c>
      <c r="C49" s="194"/>
      <c r="D49" s="194"/>
      <c r="E49" s="136">
        <f>SUM(E50:E53)</f>
        <v>835</v>
      </c>
      <c r="F49" s="136" t="s">
        <v>127</v>
      </c>
      <c r="G49" s="138"/>
      <c r="H49" s="138"/>
      <c r="I49" s="129">
        <f>SUM(I50:I53)</f>
        <v>0</v>
      </c>
      <c r="J49" s="129">
        <f>SUM(J50:J53)</f>
        <v>0</v>
      </c>
      <c r="K49" s="129"/>
      <c r="L49" s="129">
        <f>SUM(L50:L53)</f>
        <v>0</v>
      </c>
      <c r="M49" s="129"/>
      <c r="N49" s="129">
        <f>SUM(N50:N53)</f>
        <v>0</v>
      </c>
      <c r="O49" s="129"/>
      <c r="P49" s="129">
        <f>SUM(P50:P53)</f>
        <v>135749.15</v>
      </c>
      <c r="Q49" s="129"/>
      <c r="R49" s="129">
        <f>SUM(R50:R53)</f>
        <v>202102.94</v>
      </c>
      <c r="S49" s="129"/>
      <c r="T49" s="129">
        <f>SUM(T50:T53)</f>
        <v>853201.42999999993</v>
      </c>
      <c r="U49" s="129"/>
      <c r="V49" s="129">
        <f>J49+L49+N49+P49+R49+T49</f>
        <v>1191053.52</v>
      </c>
      <c r="W49" s="129">
        <f>SUM(W50:W53)</f>
        <v>106584.67</v>
      </c>
      <c r="X49" s="129"/>
      <c r="Y49" s="129">
        <f t="shared" ref="Y49:AE49" si="8">SUM(Y50:Y53)</f>
        <v>122427.209</v>
      </c>
      <c r="Z49" s="129"/>
      <c r="AA49" s="129">
        <f t="shared" si="8"/>
        <v>107990.939</v>
      </c>
      <c r="AB49" s="129"/>
      <c r="AC49" s="129">
        <f t="shared" si="8"/>
        <v>105784.55899999999</v>
      </c>
      <c r="AD49" s="129"/>
      <c r="AE49" s="129">
        <f t="shared" si="8"/>
        <v>103264.12</v>
      </c>
      <c r="AF49" s="129">
        <f t="shared" si="0"/>
        <v>546051.49699999997</v>
      </c>
      <c r="AG49" s="129">
        <f>SUM(AG50:AG53)</f>
        <v>152262.34700000001</v>
      </c>
      <c r="AH49" s="129"/>
      <c r="AI49" s="129">
        <f t="shared" si="1"/>
        <v>1889367.3640000001</v>
      </c>
      <c r="AJ49" s="152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</row>
    <row r="50" spans="1:218" s="18" customFormat="1" ht="108" customHeight="1" x14ac:dyDescent="0.25">
      <c r="A50" s="19">
        <v>29</v>
      </c>
      <c r="B50" s="139" t="s">
        <v>101</v>
      </c>
      <c r="C50" s="139" t="s">
        <v>79</v>
      </c>
      <c r="D50" s="137" t="s">
        <v>474</v>
      </c>
      <c r="E50" s="140">
        <v>190</v>
      </c>
      <c r="F50" s="140" t="s">
        <v>127</v>
      </c>
      <c r="G50" s="137" t="s">
        <v>9</v>
      </c>
      <c r="H50" s="130" t="s">
        <v>210</v>
      </c>
      <c r="I50" s="129"/>
      <c r="J50" s="129"/>
      <c r="K50" s="129"/>
      <c r="L50" s="129"/>
      <c r="M50" s="129"/>
      <c r="N50" s="129">
        <v>0</v>
      </c>
      <c r="O50" s="129"/>
      <c r="P50" s="129">
        <v>7700</v>
      </c>
      <c r="Q50" s="129"/>
      <c r="R50" s="129">
        <v>140216.21</v>
      </c>
      <c r="S50" s="129"/>
      <c r="T50" s="129">
        <v>306566.11</v>
      </c>
      <c r="U50" s="129"/>
      <c r="V50" s="129">
        <f t="shared" ref="V50:V53" si="9">J50+L50+N50+P50+R50+T50</f>
        <v>454482.31999999995</v>
      </c>
      <c r="W50" s="129"/>
      <c r="X50" s="129"/>
      <c r="Y50" s="129"/>
      <c r="Z50" s="129"/>
      <c r="AA50" s="129"/>
      <c r="AB50" s="129"/>
      <c r="AC50" s="129"/>
      <c r="AD50" s="129"/>
      <c r="AE50" s="129"/>
      <c r="AF50" s="129">
        <f t="shared" si="0"/>
        <v>0</v>
      </c>
      <c r="AG50" s="129"/>
      <c r="AH50" s="129"/>
      <c r="AI50" s="129">
        <f t="shared" si="1"/>
        <v>454482.31999999995</v>
      </c>
      <c r="AJ50" s="152" t="s">
        <v>19</v>
      </c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</row>
    <row r="51" spans="1:218" s="18" customFormat="1" ht="84.6" customHeight="1" x14ac:dyDescent="0.25">
      <c r="A51" s="19">
        <v>30</v>
      </c>
      <c r="B51" s="139" t="s">
        <v>102</v>
      </c>
      <c r="C51" s="139" t="s">
        <v>72</v>
      </c>
      <c r="D51" s="137" t="s">
        <v>430</v>
      </c>
      <c r="E51" s="140">
        <v>300</v>
      </c>
      <c r="F51" s="140" t="s">
        <v>127</v>
      </c>
      <c r="G51" s="137" t="s">
        <v>9</v>
      </c>
      <c r="H51" s="130" t="s">
        <v>210</v>
      </c>
      <c r="I51" s="129"/>
      <c r="J51" s="129"/>
      <c r="K51" s="129"/>
      <c r="L51" s="129"/>
      <c r="M51" s="129"/>
      <c r="N51" s="129">
        <v>0</v>
      </c>
      <c r="O51" s="129"/>
      <c r="P51" s="129">
        <v>128049.15</v>
      </c>
      <c r="Q51" s="129"/>
      <c r="R51" s="129">
        <v>37044.589999999997</v>
      </c>
      <c r="S51" s="129"/>
      <c r="T51" s="129">
        <v>476635.32</v>
      </c>
      <c r="U51" s="129"/>
      <c r="V51" s="129">
        <f t="shared" si="9"/>
        <v>641729.06000000006</v>
      </c>
      <c r="W51" s="129"/>
      <c r="X51" s="129"/>
      <c r="Y51" s="129"/>
      <c r="Z51" s="129"/>
      <c r="AA51" s="129"/>
      <c r="AB51" s="129"/>
      <c r="AC51" s="129"/>
      <c r="AD51" s="129"/>
      <c r="AE51" s="129"/>
      <c r="AF51" s="129">
        <f t="shared" si="0"/>
        <v>0</v>
      </c>
      <c r="AG51" s="129"/>
      <c r="AH51" s="129"/>
      <c r="AI51" s="129">
        <f t="shared" si="1"/>
        <v>641729.06000000006</v>
      </c>
      <c r="AJ51" s="152" t="s">
        <v>122</v>
      </c>
      <c r="AK51" s="172"/>
      <c r="AL51" s="172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</row>
    <row r="52" spans="1:218" s="18" customFormat="1" ht="223.9" customHeight="1" x14ac:dyDescent="0.25">
      <c r="A52" s="19">
        <v>31</v>
      </c>
      <c r="B52" s="139" t="s">
        <v>228</v>
      </c>
      <c r="C52" s="139" t="s">
        <v>82</v>
      </c>
      <c r="D52" s="139" t="s">
        <v>327</v>
      </c>
      <c r="E52" s="140">
        <v>75</v>
      </c>
      <c r="F52" s="140" t="s">
        <v>127</v>
      </c>
      <c r="G52" s="139" t="s">
        <v>70</v>
      </c>
      <c r="H52" s="139" t="s">
        <v>493</v>
      </c>
      <c r="I52" s="129"/>
      <c r="J52" s="129"/>
      <c r="K52" s="129"/>
      <c r="L52" s="129"/>
      <c r="M52" s="129"/>
      <c r="N52" s="129"/>
      <c r="O52" s="129"/>
      <c r="P52" s="129"/>
      <c r="Q52" s="129"/>
      <c r="R52" s="129">
        <v>24842.14</v>
      </c>
      <c r="S52" s="129"/>
      <c r="T52" s="129">
        <v>0</v>
      </c>
      <c r="U52" s="129"/>
      <c r="V52" s="129">
        <f t="shared" si="9"/>
        <v>24842.14</v>
      </c>
      <c r="W52" s="129">
        <v>15502.94</v>
      </c>
      <c r="X52" s="129"/>
      <c r="Y52" s="129"/>
      <c r="Z52" s="129"/>
      <c r="AA52" s="129"/>
      <c r="AB52" s="129"/>
      <c r="AC52" s="129"/>
      <c r="AD52" s="129"/>
      <c r="AE52" s="129"/>
      <c r="AF52" s="129">
        <f t="shared" si="0"/>
        <v>15502.94</v>
      </c>
      <c r="AG52" s="129"/>
      <c r="AH52" s="129"/>
      <c r="AI52" s="129">
        <f t="shared" si="1"/>
        <v>40345.08</v>
      </c>
      <c r="AJ52" s="152" t="s">
        <v>322</v>
      </c>
      <c r="AK52" s="172"/>
      <c r="AL52" s="172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</row>
    <row r="53" spans="1:218" s="18" customFormat="1" ht="220.9" customHeight="1" x14ac:dyDescent="0.25">
      <c r="A53" s="19">
        <v>32</v>
      </c>
      <c r="B53" s="139" t="s">
        <v>65</v>
      </c>
      <c r="C53" s="139" t="s">
        <v>75</v>
      </c>
      <c r="D53" s="139" t="s">
        <v>798</v>
      </c>
      <c r="E53" s="140">
        <v>270</v>
      </c>
      <c r="F53" s="140" t="s">
        <v>127</v>
      </c>
      <c r="G53" s="139" t="s">
        <v>11</v>
      </c>
      <c r="H53" s="139" t="s">
        <v>109</v>
      </c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>
        <v>70000</v>
      </c>
      <c r="U53" s="129"/>
      <c r="V53" s="129">
        <f t="shared" si="9"/>
        <v>70000</v>
      </c>
      <c r="W53" s="129">
        <v>91081.73</v>
      </c>
      <c r="X53" s="129"/>
      <c r="Y53" s="129">
        <v>122427.209</v>
      </c>
      <c r="Z53" s="129"/>
      <c r="AA53" s="129">
        <v>107990.939</v>
      </c>
      <c r="AB53" s="129" t="s">
        <v>317</v>
      </c>
      <c r="AC53" s="129">
        <v>105784.55899999999</v>
      </c>
      <c r="AD53" s="129" t="s">
        <v>317</v>
      </c>
      <c r="AE53" s="129">
        <v>103264.12</v>
      </c>
      <c r="AF53" s="129">
        <f t="shared" si="0"/>
        <v>530548.55700000003</v>
      </c>
      <c r="AG53" s="129">
        <v>152262.34700000001</v>
      </c>
      <c r="AH53" s="129" t="s">
        <v>317</v>
      </c>
      <c r="AI53" s="129">
        <f t="shared" si="1"/>
        <v>752810.9040000001</v>
      </c>
      <c r="AJ53" s="152" t="s">
        <v>482</v>
      </c>
      <c r="AK53" s="173"/>
      <c r="AL53" s="172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</row>
    <row r="54" spans="1:218" s="18" customFormat="1" ht="33" customHeight="1" x14ac:dyDescent="0.25">
      <c r="A54" s="19">
        <v>33</v>
      </c>
      <c r="B54" s="193" t="s">
        <v>95</v>
      </c>
      <c r="C54" s="194"/>
      <c r="D54" s="194"/>
      <c r="E54" s="136">
        <f>E55+E68</f>
        <v>22055</v>
      </c>
      <c r="F54" s="136" t="s">
        <v>127</v>
      </c>
      <c r="G54" s="141"/>
      <c r="H54" s="132"/>
      <c r="I54" s="129">
        <f>I55+I68</f>
        <v>1818606.9399999997</v>
      </c>
      <c r="J54" s="129">
        <f>J55+J68</f>
        <v>1748271.0599999998</v>
      </c>
      <c r="K54" s="129"/>
      <c r="L54" s="129">
        <f>L55+L68</f>
        <v>1232434.3</v>
      </c>
      <c r="M54" s="129"/>
      <c r="N54" s="129">
        <f>N55+N68</f>
        <v>1943354.5399999998</v>
      </c>
      <c r="O54" s="129"/>
      <c r="P54" s="129">
        <f>P55+P68</f>
        <v>2641685.85</v>
      </c>
      <c r="Q54" s="129"/>
      <c r="R54" s="129">
        <f>R55+R68</f>
        <v>3321861.0599999996</v>
      </c>
      <c r="S54" s="129"/>
      <c r="T54" s="129">
        <f t="shared" ref="T54" si="10">T55+T68</f>
        <v>4073241.5500000003</v>
      </c>
      <c r="U54" s="129"/>
      <c r="V54" s="129">
        <f>J54+L54+N54+P54+R54+T54</f>
        <v>14960848.359999999</v>
      </c>
      <c r="W54" s="129">
        <f>W55+W68</f>
        <v>7048540.5</v>
      </c>
      <c r="X54" s="129"/>
      <c r="Y54" s="129">
        <f t="shared" ref="Y54:AE54" si="11">Y55+Y68</f>
        <v>7124373.3300000001</v>
      </c>
      <c r="Z54" s="129"/>
      <c r="AA54" s="129">
        <f t="shared" si="11"/>
        <v>3542326.3400000003</v>
      </c>
      <c r="AB54" s="129"/>
      <c r="AC54" s="129">
        <f t="shared" si="11"/>
        <v>0</v>
      </c>
      <c r="AD54" s="129"/>
      <c r="AE54" s="129">
        <f t="shared" si="11"/>
        <v>0</v>
      </c>
      <c r="AF54" s="129">
        <f t="shared" si="0"/>
        <v>17715240.170000002</v>
      </c>
      <c r="AG54" s="129">
        <f>AG55+AG68</f>
        <v>0</v>
      </c>
      <c r="AH54" s="129"/>
      <c r="AI54" s="129">
        <f t="shared" si="1"/>
        <v>34494695.469999999</v>
      </c>
      <c r="AJ54" s="135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  <c r="CT54" s="170"/>
      <c r="CU54" s="170"/>
      <c r="CV54" s="170"/>
      <c r="CW54" s="170"/>
      <c r="CX54" s="170"/>
      <c r="CY54" s="170"/>
      <c r="CZ54" s="170"/>
      <c r="DA54" s="170"/>
      <c r="DB54" s="170"/>
      <c r="DC54" s="170"/>
      <c r="DD54" s="170"/>
      <c r="DE54" s="170"/>
      <c r="DF54" s="170"/>
      <c r="DG54" s="170"/>
      <c r="DH54" s="170"/>
      <c r="DI54" s="170"/>
      <c r="DJ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</row>
    <row r="55" spans="1:218" s="18" customFormat="1" ht="31.15" customHeight="1" x14ac:dyDescent="0.25">
      <c r="A55" s="19">
        <v>34</v>
      </c>
      <c r="B55" s="193" t="s">
        <v>96</v>
      </c>
      <c r="C55" s="194"/>
      <c r="D55" s="194"/>
      <c r="E55" s="136">
        <f>SUM(E56:E67)</f>
        <v>10235</v>
      </c>
      <c r="F55" s="136" t="s">
        <v>127</v>
      </c>
      <c r="G55" s="138"/>
      <c r="H55" s="138"/>
      <c r="I55" s="129">
        <f>SUM(I56:I67)</f>
        <v>1818606.9399999997</v>
      </c>
      <c r="J55" s="129">
        <f>SUM(J56:J67)</f>
        <v>1748271.0599999998</v>
      </c>
      <c r="K55" s="129"/>
      <c r="L55" s="129">
        <f>SUM(L56:L67)</f>
        <v>1209335.04</v>
      </c>
      <c r="M55" s="129"/>
      <c r="N55" s="129">
        <f>SUM(N56:N67)</f>
        <v>1943354.5399999998</v>
      </c>
      <c r="O55" s="129"/>
      <c r="P55" s="129">
        <f>SUM(P56:P67)</f>
        <v>2019223.34</v>
      </c>
      <c r="Q55" s="129"/>
      <c r="R55" s="129">
        <f>SUM(R56:R67)</f>
        <v>1335350.42</v>
      </c>
      <c r="S55" s="129"/>
      <c r="T55" s="129">
        <f>SUM(T56:T67)</f>
        <v>0</v>
      </c>
      <c r="U55" s="129"/>
      <c r="V55" s="129">
        <f>J55+L55+N55+P55+R55+T55</f>
        <v>8255534.3999999994</v>
      </c>
      <c r="W55" s="129">
        <f>SUM(W56:W67)</f>
        <v>0</v>
      </c>
      <c r="X55" s="129"/>
      <c r="Y55" s="129">
        <f t="shared" ref="Y55:AE55" si="12">SUM(Y56:Y67)</f>
        <v>0</v>
      </c>
      <c r="Z55" s="129"/>
      <c r="AA55" s="129">
        <f t="shared" si="12"/>
        <v>0</v>
      </c>
      <c r="AB55" s="129"/>
      <c r="AC55" s="129">
        <f t="shared" si="12"/>
        <v>0</v>
      </c>
      <c r="AD55" s="129"/>
      <c r="AE55" s="129">
        <f t="shared" si="12"/>
        <v>0</v>
      </c>
      <c r="AF55" s="129">
        <f t="shared" si="0"/>
        <v>0</v>
      </c>
      <c r="AG55" s="129">
        <f>SUM(AG56:AG67)</f>
        <v>0</v>
      </c>
      <c r="AH55" s="129"/>
      <c r="AI55" s="129">
        <f t="shared" si="1"/>
        <v>10074141.34</v>
      </c>
      <c r="AJ55" s="135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0"/>
      <c r="CP55" s="170"/>
      <c r="CQ55" s="170"/>
      <c r="CR55" s="170"/>
      <c r="CS55" s="170"/>
      <c r="CT55" s="170"/>
      <c r="CU55" s="170"/>
      <c r="CV55" s="170"/>
      <c r="CW55" s="170"/>
      <c r="CX55" s="170"/>
      <c r="CY55" s="170"/>
      <c r="CZ55" s="170"/>
      <c r="DA55" s="170"/>
      <c r="DB55" s="170"/>
      <c r="DC55" s="170"/>
      <c r="DD55" s="170"/>
      <c r="DE55" s="170"/>
      <c r="DF55" s="170"/>
      <c r="DG55" s="170"/>
      <c r="DH55" s="17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</row>
    <row r="56" spans="1:218" s="18" customFormat="1" ht="70.150000000000006" customHeight="1" x14ac:dyDescent="0.25">
      <c r="A56" s="19">
        <v>35</v>
      </c>
      <c r="B56" s="137" t="s">
        <v>53</v>
      </c>
      <c r="C56" s="139" t="s">
        <v>79</v>
      </c>
      <c r="D56" s="137" t="s">
        <v>455</v>
      </c>
      <c r="E56" s="140">
        <v>1280</v>
      </c>
      <c r="F56" s="140" t="s">
        <v>127</v>
      </c>
      <c r="G56" s="137" t="s">
        <v>5</v>
      </c>
      <c r="H56" s="130" t="s">
        <v>227</v>
      </c>
      <c r="I56" s="129">
        <v>124193.17</v>
      </c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>
        <f t="shared" ref="V56:V60" si="13">J56+L56+N56+P56+R56</f>
        <v>0</v>
      </c>
      <c r="W56" s="129"/>
      <c r="X56" s="129"/>
      <c r="Y56" s="129"/>
      <c r="Z56" s="129"/>
      <c r="AA56" s="129"/>
      <c r="AB56" s="129"/>
      <c r="AC56" s="129"/>
      <c r="AD56" s="129"/>
      <c r="AE56" s="129"/>
      <c r="AF56" s="129">
        <f t="shared" si="0"/>
        <v>0</v>
      </c>
      <c r="AG56" s="129"/>
      <c r="AH56" s="129"/>
      <c r="AI56" s="129">
        <f t="shared" si="1"/>
        <v>124193.17</v>
      </c>
      <c r="AJ56" s="152" t="s">
        <v>19</v>
      </c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</row>
    <row r="57" spans="1:218" s="18" customFormat="1" ht="97.9" customHeight="1" x14ac:dyDescent="0.25">
      <c r="A57" s="19">
        <v>36</v>
      </c>
      <c r="B57" s="137" t="s">
        <v>54</v>
      </c>
      <c r="C57" s="139" t="s">
        <v>73</v>
      </c>
      <c r="D57" s="137" t="s">
        <v>456</v>
      </c>
      <c r="E57" s="140">
        <v>1280</v>
      </c>
      <c r="F57" s="140" t="s">
        <v>127</v>
      </c>
      <c r="G57" s="137" t="s">
        <v>13</v>
      </c>
      <c r="H57" s="130">
        <v>2019</v>
      </c>
      <c r="I57" s="129">
        <v>1096177.1499999999</v>
      </c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>
        <f t="shared" si="13"/>
        <v>0</v>
      </c>
      <c r="W57" s="129"/>
      <c r="X57" s="129"/>
      <c r="Y57" s="129"/>
      <c r="Z57" s="129"/>
      <c r="AA57" s="129"/>
      <c r="AB57" s="129"/>
      <c r="AC57" s="129"/>
      <c r="AD57" s="129"/>
      <c r="AE57" s="129"/>
      <c r="AF57" s="129">
        <f t="shared" si="0"/>
        <v>0</v>
      </c>
      <c r="AG57" s="129"/>
      <c r="AH57" s="129"/>
      <c r="AI57" s="129">
        <f t="shared" si="1"/>
        <v>1096177.1499999999</v>
      </c>
      <c r="AJ57" s="152" t="s">
        <v>19</v>
      </c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</row>
    <row r="58" spans="1:218" s="18" customFormat="1" ht="95.45" customHeight="1" x14ac:dyDescent="0.25">
      <c r="A58" s="19">
        <v>37</v>
      </c>
      <c r="B58" s="137" t="s">
        <v>54</v>
      </c>
      <c r="C58" s="139" t="s">
        <v>73</v>
      </c>
      <c r="D58" s="137" t="s">
        <v>457</v>
      </c>
      <c r="E58" s="140">
        <v>1280</v>
      </c>
      <c r="F58" s="140" t="s">
        <v>127</v>
      </c>
      <c r="G58" s="137" t="s">
        <v>13</v>
      </c>
      <c r="H58" s="130" t="s">
        <v>226</v>
      </c>
      <c r="I58" s="129">
        <v>315612.61</v>
      </c>
      <c r="J58" s="129">
        <v>633567.49</v>
      </c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>
        <f t="shared" si="13"/>
        <v>633567.49</v>
      </c>
      <c r="W58" s="129"/>
      <c r="X58" s="129"/>
      <c r="Y58" s="129"/>
      <c r="Z58" s="129"/>
      <c r="AA58" s="129"/>
      <c r="AB58" s="129"/>
      <c r="AC58" s="129"/>
      <c r="AD58" s="129"/>
      <c r="AE58" s="129"/>
      <c r="AF58" s="129">
        <f t="shared" si="0"/>
        <v>0</v>
      </c>
      <c r="AG58" s="129"/>
      <c r="AH58" s="129"/>
      <c r="AI58" s="129">
        <f t="shared" si="1"/>
        <v>949180.1</v>
      </c>
      <c r="AJ58" s="152" t="s">
        <v>19</v>
      </c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</row>
    <row r="59" spans="1:218" s="18" customFormat="1" ht="66" x14ac:dyDescent="0.25">
      <c r="A59" s="19">
        <v>38</v>
      </c>
      <c r="B59" s="137" t="s">
        <v>60</v>
      </c>
      <c r="C59" s="139" t="s">
        <v>80</v>
      </c>
      <c r="D59" s="137" t="s">
        <v>458</v>
      </c>
      <c r="E59" s="140">
        <v>1280</v>
      </c>
      <c r="F59" s="140" t="s">
        <v>127</v>
      </c>
      <c r="G59" s="137" t="s">
        <v>5</v>
      </c>
      <c r="H59" s="130" t="s">
        <v>225</v>
      </c>
      <c r="I59" s="129">
        <v>270081</v>
      </c>
      <c r="J59" s="129">
        <v>886168.49</v>
      </c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>
        <f t="shared" si="13"/>
        <v>886168.49</v>
      </c>
      <c r="W59" s="129"/>
      <c r="X59" s="129"/>
      <c r="Y59" s="129"/>
      <c r="Z59" s="129"/>
      <c r="AA59" s="129"/>
      <c r="AB59" s="129"/>
      <c r="AC59" s="129"/>
      <c r="AD59" s="129"/>
      <c r="AE59" s="129"/>
      <c r="AF59" s="129">
        <f t="shared" si="0"/>
        <v>0</v>
      </c>
      <c r="AG59" s="129"/>
      <c r="AH59" s="129"/>
      <c r="AI59" s="129">
        <f t="shared" si="1"/>
        <v>1156249.49</v>
      </c>
      <c r="AJ59" s="152" t="s">
        <v>19</v>
      </c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</row>
    <row r="60" spans="1:218" s="18" customFormat="1" ht="49.5" x14ac:dyDescent="0.25">
      <c r="A60" s="19">
        <v>39</v>
      </c>
      <c r="B60" s="137" t="s">
        <v>57</v>
      </c>
      <c r="C60" s="139" t="s">
        <v>75</v>
      </c>
      <c r="D60" s="137" t="s">
        <v>459</v>
      </c>
      <c r="E60" s="129" t="s">
        <v>108</v>
      </c>
      <c r="F60" s="129"/>
      <c r="G60" s="137" t="s">
        <v>11</v>
      </c>
      <c r="H60" s="130" t="s">
        <v>225</v>
      </c>
      <c r="I60" s="129">
        <v>0.4</v>
      </c>
      <c r="J60" s="129">
        <v>103345.17</v>
      </c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>
        <f t="shared" si="13"/>
        <v>103345.17</v>
      </c>
      <c r="W60" s="129"/>
      <c r="X60" s="129"/>
      <c r="Y60" s="129"/>
      <c r="Z60" s="129"/>
      <c r="AA60" s="129"/>
      <c r="AB60" s="129"/>
      <c r="AC60" s="129"/>
      <c r="AD60" s="129"/>
      <c r="AE60" s="129"/>
      <c r="AF60" s="129">
        <f t="shared" si="0"/>
        <v>0</v>
      </c>
      <c r="AG60" s="129"/>
      <c r="AH60" s="129"/>
      <c r="AI60" s="129">
        <f t="shared" si="1"/>
        <v>103345.56999999999</v>
      </c>
      <c r="AJ60" s="152" t="s">
        <v>19</v>
      </c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0"/>
      <c r="CP60" s="170"/>
      <c r="CQ60" s="170"/>
      <c r="CR60" s="170"/>
      <c r="CS60" s="170"/>
      <c r="CT60" s="170"/>
      <c r="CU60" s="170"/>
      <c r="CV60" s="170"/>
      <c r="CW60" s="170"/>
      <c r="CX60" s="170"/>
      <c r="CY60" s="170"/>
      <c r="CZ60" s="170"/>
      <c r="DA60" s="170"/>
      <c r="DB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</row>
    <row r="61" spans="1:218" s="18" customFormat="1" ht="64.150000000000006" customHeight="1" x14ac:dyDescent="0.25">
      <c r="A61" s="19">
        <v>40</v>
      </c>
      <c r="B61" s="137" t="s">
        <v>55</v>
      </c>
      <c r="C61" s="139" t="s">
        <v>75</v>
      </c>
      <c r="D61" s="137" t="s">
        <v>436</v>
      </c>
      <c r="E61" s="140">
        <v>1550</v>
      </c>
      <c r="F61" s="140" t="s">
        <v>127</v>
      </c>
      <c r="G61" s="137" t="s">
        <v>11</v>
      </c>
      <c r="H61" s="130" t="s">
        <v>224</v>
      </c>
      <c r="I61" s="129">
        <v>4119.3100000000004</v>
      </c>
      <c r="J61" s="129">
        <v>124150.64</v>
      </c>
      <c r="K61" s="129"/>
      <c r="L61" s="129">
        <v>1030113.81</v>
      </c>
      <c r="M61" s="129"/>
      <c r="N61" s="129">
        <v>800113.38</v>
      </c>
      <c r="O61" s="129"/>
      <c r="P61" s="129"/>
      <c r="Q61" s="129"/>
      <c r="R61" s="129"/>
      <c r="S61" s="129"/>
      <c r="T61" s="129"/>
      <c r="U61" s="129"/>
      <c r="V61" s="129">
        <f t="shared" ref="V61:V62" si="14">J61+L61+N61+P61+R61</f>
        <v>1954377.83</v>
      </c>
      <c r="W61" s="129"/>
      <c r="X61" s="129"/>
      <c r="Y61" s="129"/>
      <c r="Z61" s="129"/>
      <c r="AA61" s="129"/>
      <c r="AB61" s="129"/>
      <c r="AC61" s="129"/>
      <c r="AD61" s="129"/>
      <c r="AE61" s="129"/>
      <c r="AF61" s="129">
        <f t="shared" si="0"/>
        <v>0</v>
      </c>
      <c r="AG61" s="129"/>
      <c r="AH61" s="129"/>
      <c r="AI61" s="129">
        <f t="shared" si="1"/>
        <v>1958497.1400000001</v>
      </c>
      <c r="AJ61" s="152" t="s">
        <v>19</v>
      </c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</row>
    <row r="62" spans="1:218" s="18" customFormat="1" ht="73.900000000000006" customHeight="1" x14ac:dyDescent="0.25">
      <c r="A62" s="19">
        <v>41</v>
      </c>
      <c r="B62" s="137" t="s">
        <v>56</v>
      </c>
      <c r="C62" s="139" t="s">
        <v>75</v>
      </c>
      <c r="D62" s="137" t="s">
        <v>460</v>
      </c>
      <c r="E62" s="140">
        <v>205</v>
      </c>
      <c r="F62" s="140" t="s">
        <v>127</v>
      </c>
      <c r="G62" s="137" t="s">
        <v>62</v>
      </c>
      <c r="H62" s="130" t="s">
        <v>221</v>
      </c>
      <c r="I62" s="129">
        <v>2184.62</v>
      </c>
      <c r="J62" s="129">
        <v>0</v>
      </c>
      <c r="K62" s="129"/>
      <c r="L62" s="129">
        <v>179221.23</v>
      </c>
      <c r="M62" s="129"/>
      <c r="N62" s="129">
        <v>150026.82999999999</v>
      </c>
      <c r="O62" s="129"/>
      <c r="P62" s="129"/>
      <c r="Q62" s="129"/>
      <c r="R62" s="129"/>
      <c r="S62" s="129"/>
      <c r="T62" s="129"/>
      <c r="U62" s="129"/>
      <c r="V62" s="129">
        <f t="shared" si="14"/>
        <v>329248.06</v>
      </c>
      <c r="W62" s="129"/>
      <c r="X62" s="129"/>
      <c r="Y62" s="129"/>
      <c r="Z62" s="129"/>
      <c r="AA62" s="129"/>
      <c r="AB62" s="129"/>
      <c r="AC62" s="129"/>
      <c r="AD62" s="129"/>
      <c r="AE62" s="129"/>
      <c r="AF62" s="129">
        <f t="shared" si="0"/>
        <v>0</v>
      </c>
      <c r="AG62" s="129"/>
      <c r="AH62" s="129"/>
      <c r="AI62" s="129">
        <f t="shared" si="1"/>
        <v>331432.68</v>
      </c>
      <c r="AJ62" s="152" t="s">
        <v>19</v>
      </c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0"/>
      <c r="CN62" s="170"/>
      <c r="CO62" s="170"/>
      <c r="CP62" s="170"/>
      <c r="CQ62" s="170"/>
      <c r="CR62" s="170"/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</row>
    <row r="63" spans="1:218" s="18" customFormat="1" ht="63.6" customHeight="1" x14ac:dyDescent="0.25">
      <c r="A63" s="19">
        <v>42</v>
      </c>
      <c r="B63" s="137" t="s">
        <v>100</v>
      </c>
      <c r="C63" s="139" t="s">
        <v>77</v>
      </c>
      <c r="D63" s="137" t="s">
        <v>462</v>
      </c>
      <c r="E63" s="140">
        <v>190</v>
      </c>
      <c r="F63" s="140" t="s">
        <v>127</v>
      </c>
      <c r="G63" s="137" t="s">
        <v>62</v>
      </c>
      <c r="H63" s="130" t="s">
        <v>220</v>
      </c>
      <c r="I63" s="129"/>
      <c r="J63" s="129"/>
      <c r="K63" s="129"/>
      <c r="L63" s="129"/>
      <c r="M63" s="129"/>
      <c r="N63" s="129">
        <v>96027.63</v>
      </c>
      <c r="O63" s="129"/>
      <c r="P63" s="129">
        <v>359026.19</v>
      </c>
      <c r="Q63" s="129"/>
      <c r="R63" s="129"/>
      <c r="S63" s="129"/>
      <c r="T63" s="129"/>
      <c r="U63" s="129"/>
      <c r="V63" s="129">
        <f t="shared" ref="V63" si="15">J63+L63+N63+P63+R63+T63</f>
        <v>455053.82</v>
      </c>
      <c r="W63" s="129"/>
      <c r="X63" s="129"/>
      <c r="Y63" s="129"/>
      <c r="Z63" s="129"/>
      <c r="AA63" s="129"/>
      <c r="AB63" s="129"/>
      <c r="AC63" s="129"/>
      <c r="AD63" s="129"/>
      <c r="AE63" s="129"/>
      <c r="AF63" s="129">
        <f t="shared" ref="AF63:AF67" si="16">W63+Y63+AA63+AC63+AE63</f>
        <v>0</v>
      </c>
      <c r="AG63" s="129"/>
      <c r="AH63" s="129"/>
      <c r="AI63" s="129">
        <f t="shared" si="1"/>
        <v>455053.82</v>
      </c>
      <c r="AJ63" s="152" t="s">
        <v>19</v>
      </c>
      <c r="AK63" s="170"/>
      <c r="AL63" s="174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0"/>
      <c r="CN63" s="170"/>
      <c r="CO63" s="170"/>
      <c r="CP63" s="170"/>
      <c r="CQ63" s="170"/>
      <c r="CR63" s="170"/>
      <c r="CS63" s="170"/>
      <c r="CT63" s="170"/>
      <c r="CU63" s="170"/>
      <c r="CV63" s="170"/>
      <c r="CW63" s="170"/>
      <c r="CX63" s="170"/>
      <c r="CY63" s="170"/>
      <c r="CZ63" s="170"/>
      <c r="DA63" s="170"/>
      <c r="DB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</row>
    <row r="64" spans="1:218" s="18" customFormat="1" ht="138" customHeight="1" x14ac:dyDescent="0.25">
      <c r="A64" s="19">
        <v>43</v>
      </c>
      <c r="B64" s="137" t="s">
        <v>97</v>
      </c>
      <c r="C64" s="139" t="s">
        <v>73</v>
      </c>
      <c r="D64" s="137" t="s">
        <v>463</v>
      </c>
      <c r="E64" s="140">
        <v>1280</v>
      </c>
      <c r="F64" s="140" t="s">
        <v>127</v>
      </c>
      <c r="G64" s="137" t="s">
        <v>11</v>
      </c>
      <c r="H64" s="130" t="s">
        <v>223</v>
      </c>
      <c r="I64" s="129">
        <v>6238.68</v>
      </c>
      <c r="J64" s="129"/>
      <c r="K64" s="129"/>
      <c r="L64" s="129"/>
      <c r="M64" s="129"/>
      <c r="N64" s="129">
        <v>364842.79</v>
      </c>
      <c r="O64" s="129"/>
      <c r="P64" s="129">
        <v>651394.11</v>
      </c>
      <c r="Q64" s="129"/>
      <c r="R64" s="129">
        <v>523511.56</v>
      </c>
      <c r="S64" s="129"/>
      <c r="T64" s="129"/>
      <c r="U64" s="129"/>
      <c r="V64" s="129">
        <f>J64+L64+N64+P64+R64+T64</f>
        <v>1539748.46</v>
      </c>
      <c r="W64" s="129"/>
      <c r="X64" s="129"/>
      <c r="Y64" s="129"/>
      <c r="Z64" s="129"/>
      <c r="AA64" s="129"/>
      <c r="AB64" s="129"/>
      <c r="AC64" s="129"/>
      <c r="AD64" s="129"/>
      <c r="AE64" s="129"/>
      <c r="AF64" s="129">
        <f t="shared" si="16"/>
        <v>0</v>
      </c>
      <c r="AG64" s="129"/>
      <c r="AH64" s="129"/>
      <c r="AI64" s="129">
        <f t="shared" ref="AI64:AI67" si="17">I64+V64+AF64+AG64</f>
        <v>1545987.14</v>
      </c>
      <c r="AJ64" s="152" t="s">
        <v>19</v>
      </c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  <c r="CC64" s="170"/>
      <c r="CD64" s="170"/>
      <c r="CE64" s="170"/>
      <c r="CF64" s="170"/>
      <c r="CG64" s="170"/>
      <c r="CH64" s="170"/>
      <c r="CI64" s="170"/>
      <c r="CJ64" s="170"/>
      <c r="CK64" s="170"/>
      <c r="CL64" s="170"/>
      <c r="CM64" s="170"/>
      <c r="CN64" s="170"/>
      <c r="CO64" s="170"/>
      <c r="CP64" s="170"/>
      <c r="CQ64" s="170"/>
      <c r="CR64" s="170"/>
      <c r="CS64" s="170"/>
      <c r="CT64" s="170"/>
      <c r="CU64" s="170"/>
      <c r="CV64" s="170"/>
      <c r="CW64" s="170"/>
      <c r="CX64" s="170"/>
      <c r="CY64" s="170"/>
      <c r="CZ64" s="170"/>
      <c r="DA64" s="170"/>
      <c r="DB64" s="170"/>
      <c r="DC64" s="170"/>
      <c r="DD64" s="170"/>
      <c r="DE64" s="170"/>
      <c r="DF64" s="170"/>
      <c r="DG64" s="170"/>
      <c r="DH64" s="17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DU64" s="170"/>
      <c r="DV64" s="170"/>
      <c r="DW64" s="170"/>
      <c r="DX64" s="170"/>
      <c r="DY64" s="170"/>
      <c r="DZ64" s="170"/>
      <c r="EA64" s="170"/>
      <c r="EB64" s="170"/>
      <c r="EC64" s="170"/>
      <c r="ED64" s="170"/>
      <c r="EE64" s="170"/>
      <c r="EF64" s="170"/>
      <c r="EG64" s="170"/>
      <c r="EH64" s="170"/>
      <c r="EI64" s="170"/>
      <c r="EJ64" s="170"/>
      <c r="EK64" s="170"/>
      <c r="EL64" s="170"/>
      <c r="EM64" s="170"/>
      <c r="EN64" s="170"/>
      <c r="EO64" s="170"/>
      <c r="EP64" s="170"/>
      <c r="EQ64" s="170"/>
      <c r="ER64" s="170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</row>
    <row r="65" spans="1:218" s="18" customFormat="1" ht="115.9" customHeight="1" x14ac:dyDescent="0.25">
      <c r="A65" s="19">
        <v>44</v>
      </c>
      <c r="B65" s="137" t="s">
        <v>254</v>
      </c>
      <c r="C65" s="139" t="s">
        <v>73</v>
      </c>
      <c r="D65" s="137" t="s">
        <v>464</v>
      </c>
      <c r="E65" s="140">
        <v>1100</v>
      </c>
      <c r="F65" s="140" t="s">
        <v>127</v>
      </c>
      <c r="G65" s="137" t="s">
        <v>11</v>
      </c>
      <c r="H65" s="130" t="s">
        <v>222</v>
      </c>
      <c r="I65" s="129"/>
      <c r="J65" s="129">
        <v>1039.27</v>
      </c>
      <c r="K65" s="129"/>
      <c r="L65" s="129"/>
      <c r="M65" s="129"/>
      <c r="N65" s="129">
        <v>415053.15</v>
      </c>
      <c r="O65" s="129"/>
      <c r="P65" s="129">
        <v>844561.13</v>
      </c>
      <c r="Q65" s="129"/>
      <c r="R65" s="129">
        <v>769998.13</v>
      </c>
      <c r="S65" s="129"/>
      <c r="T65" s="129"/>
      <c r="U65" s="129"/>
      <c r="V65" s="129">
        <f t="shared" ref="V65:V67" si="18">J65+L65+N65+P65+R65+T65</f>
        <v>2030651.6800000002</v>
      </c>
      <c r="W65" s="129"/>
      <c r="X65" s="129"/>
      <c r="Y65" s="129"/>
      <c r="Z65" s="129"/>
      <c r="AA65" s="129"/>
      <c r="AB65" s="129"/>
      <c r="AC65" s="129"/>
      <c r="AD65" s="129"/>
      <c r="AE65" s="129"/>
      <c r="AF65" s="129">
        <f t="shared" si="16"/>
        <v>0</v>
      </c>
      <c r="AG65" s="129"/>
      <c r="AH65" s="129"/>
      <c r="AI65" s="129">
        <f t="shared" si="17"/>
        <v>2030651.6800000002</v>
      </c>
      <c r="AJ65" s="152" t="s">
        <v>19</v>
      </c>
      <c r="AK65" s="175"/>
      <c r="AL65" s="176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0"/>
      <c r="CN65" s="170"/>
      <c r="CO65" s="170"/>
      <c r="CP65" s="170"/>
      <c r="CQ65" s="170"/>
      <c r="CR65" s="170"/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0"/>
      <c r="DE65" s="170"/>
      <c r="DF65" s="170"/>
      <c r="DG65" s="170"/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0"/>
      <c r="EF65" s="170"/>
      <c r="EG65" s="170"/>
      <c r="EH65" s="170"/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</row>
    <row r="66" spans="1:218" s="18" customFormat="1" ht="102" customHeight="1" x14ac:dyDescent="0.25">
      <c r="A66" s="19">
        <v>45</v>
      </c>
      <c r="B66" s="137" t="s">
        <v>343</v>
      </c>
      <c r="C66" s="139" t="s">
        <v>72</v>
      </c>
      <c r="D66" s="137" t="s">
        <v>461</v>
      </c>
      <c r="E66" s="140">
        <v>250</v>
      </c>
      <c r="F66" s="140" t="s">
        <v>127</v>
      </c>
      <c r="G66" s="137" t="s">
        <v>484</v>
      </c>
      <c r="H66" s="130" t="s">
        <v>485</v>
      </c>
      <c r="I66" s="129"/>
      <c r="J66" s="129"/>
      <c r="K66" s="129"/>
      <c r="L66" s="129"/>
      <c r="M66" s="129"/>
      <c r="N66" s="129">
        <v>112800.76</v>
      </c>
      <c r="O66" s="129"/>
      <c r="P66" s="129">
        <v>125813.26</v>
      </c>
      <c r="Q66" s="129"/>
      <c r="R66" s="129"/>
      <c r="S66" s="129"/>
      <c r="T66" s="129"/>
      <c r="U66" s="129"/>
      <c r="V66" s="129">
        <f t="shared" si="18"/>
        <v>238614.02</v>
      </c>
      <c r="W66" s="129"/>
      <c r="X66" s="129"/>
      <c r="Y66" s="129"/>
      <c r="Z66" s="129"/>
      <c r="AA66" s="129"/>
      <c r="AB66" s="129"/>
      <c r="AC66" s="129"/>
      <c r="AD66" s="129"/>
      <c r="AE66" s="129"/>
      <c r="AF66" s="129">
        <f t="shared" si="16"/>
        <v>0</v>
      </c>
      <c r="AG66" s="129"/>
      <c r="AH66" s="129"/>
      <c r="AI66" s="129">
        <f t="shared" si="17"/>
        <v>238614.02</v>
      </c>
      <c r="AJ66" s="152" t="s">
        <v>483</v>
      </c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  <c r="CC66" s="170"/>
      <c r="CD66" s="170"/>
      <c r="CE66" s="170"/>
      <c r="CF66" s="170"/>
      <c r="CG66" s="170"/>
      <c r="CH66" s="170"/>
      <c r="CI66" s="170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170"/>
      <c r="CX66" s="170"/>
      <c r="CY66" s="170"/>
      <c r="CZ66" s="170"/>
      <c r="DA66" s="170"/>
      <c r="DB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</row>
    <row r="67" spans="1:218" s="18" customFormat="1" ht="94.9" customHeight="1" x14ac:dyDescent="0.25">
      <c r="A67" s="19">
        <v>46</v>
      </c>
      <c r="B67" s="139" t="s">
        <v>342</v>
      </c>
      <c r="C67" s="139" t="s">
        <v>82</v>
      </c>
      <c r="D67" s="137" t="s">
        <v>467</v>
      </c>
      <c r="E67" s="140">
        <v>540</v>
      </c>
      <c r="F67" s="140" t="s">
        <v>127</v>
      </c>
      <c r="G67" s="137" t="s">
        <v>484</v>
      </c>
      <c r="H67" s="130" t="s">
        <v>218</v>
      </c>
      <c r="I67" s="129"/>
      <c r="J67" s="129"/>
      <c r="K67" s="129"/>
      <c r="L67" s="129"/>
      <c r="M67" s="129"/>
      <c r="N67" s="129">
        <v>4490</v>
      </c>
      <c r="O67" s="129"/>
      <c r="P67" s="129">
        <v>38428.65</v>
      </c>
      <c r="Q67" s="129"/>
      <c r="R67" s="129">
        <v>41840.730000000003</v>
      </c>
      <c r="S67" s="129"/>
      <c r="T67" s="129"/>
      <c r="U67" s="129"/>
      <c r="V67" s="129">
        <f t="shared" si="18"/>
        <v>84759.38</v>
      </c>
      <c r="W67" s="129"/>
      <c r="X67" s="129"/>
      <c r="Y67" s="129"/>
      <c r="Z67" s="129"/>
      <c r="AA67" s="129"/>
      <c r="AB67" s="129"/>
      <c r="AC67" s="129"/>
      <c r="AD67" s="129"/>
      <c r="AE67" s="129"/>
      <c r="AF67" s="129">
        <f t="shared" si="16"/>
        <v>0</v>
      </c>
      <c r="AG67" s="129"/>
      <c r="AH67" s="129"/>
      <c r="AI67" s="129">
        <f t="shared" si="17"/>
        <v>84759.38</v>
      </c>
      <c r="AJ67" s="152" t="s">
        <v>20</v>
      </c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0"/>
      <c r="CB67" s="170"/>
      <c r="CC67" s="170"/>
      <c r="CD67" s="170"/>
      <c r="CE67" s="170"/>
      <c r="CF67" s="170"/>
      <c r="CG67" s="170"/>
      <c r="CH67" s="170"/>
      <c r="CI67" s="170"/>
      <c r="CJ67" s="170"/>
      <c r="CK67" s="170"/>
      <c r="CL67" s="170"/>
      <c r="CM67" s="170"/>
      <c r="CN67" s="170"/>
      <c r="CO67" s="170"/>
      <c r="CP67" s="170"/>
      <c r="CQ67" s="170"/>
      <c r="CR67" s="170"/>
      <c r="CS67" s="170"/>
      <c r="CT67" s="170"/>
      <c r="CU67" s="170"/>
      <c r="CV67" s="170"/>
      <c r="CW67" s="170"/>
      <c r="CX67" s="170"/>
      <c r="CY67" s="170"/>
      <c r="CZ67" s="170"/>
      <c r="DA67" s="170"/>
      <c r="DB67" s="170"/>
      <c r="DC67" s="170"/>
      <c r="DD67" s="170"/>
      <c r="DE67" s="170"/>
      <c r="DF67" s="170"/>
      <c r="DG67" s="170"/>
      <c r="DH67" s="17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</row>
    <row r="68" spans="1:218" s="18" customFormat="1" ht="44.45" customHeight="1" x14ac:dyDescent="0.25">
      <c r="A68" s="19">
        <v>47</v>
      </c>
      <c r="B68" s="193" t="s">
        <v>99</v>
      </c>
      <c r="C68" s="194"/>
      <c r="D68" s="194"/>
      <c r="E68" s="136">
        <f>SUM(E69:E78)</f>
        <v>11820</v>
      </c>
      <c r="F68" s="136" t="s">
        <v>127</v>
      </c>
      <c r="G68" s="138"/>
      <c r="H68" s="138"/>
      <c r="I68" s="129">
        <f>SUM(I69:I78)</f>
        <v>0</v>
      </c>
      <c r="J68" s="129">
        <f t="shared" ref="J68:N68" si="19">SUM(J69:J78)</f>
        <v>0</v>
      </c>
      <c r="K68" s="129"/>
      <c r="L68" s="129">
        <f t="shared" si="19"/>
        <v>23099.260000000002</v>
      </c>
      <c r="M68" s="129"/>
      <c r="N68" s="129">
        <f t="shared" si="19"/>
        <v>0</v>
      </c>
      <c r="O68" s="129"/>
      <c r="P68" s="129">
        <f t="shared" ref="P68" si="20">SUM(P69:P78)</f>
        <v>622462.50999999989</v>
      </c>
      <c r="Q68" s="129"/>
      <c r="R68" s="129">
        <f t="shared" ref="R68" si="21">SUM(R69:R78)</f>
        <v>1986510.64</v>
      </c>
      <c r="S68" s="129"/>
      <c r="T68" s="129">
        <f t="shared" ref="T68" si="22">SUM(T69:T78)</f>
        <v>4073241.5500000003</v>
      </c>
      <c r="U68" s="129"/>
      <c r="V68" s="129">
        <f>J68+L68+N68+P68+R68+T68</f>
        <v>6705313.96</v>
      </c>
      <c r="W68" s="129">
        <f>SUM(W69:W78)</f>
        <v>7048540.5</v>
      </c>
      <c r="X68" s="129"/>
      <c r="Y68" s="129">
        <f t="shared" ref="Y68:AE68" si="23">SUM(Y69:Y78)</f>
        <v>7124373.3300000001</v>
      </c>
      <c r="Z68" s="129"/>
      <c r="AA68" s="129">
        <f t="shared" si="23"/>
        <v>3542326.3400000003</v>
      </c>
      <c r="AB68" s="129"/>
      <c r="AC68" s="129">
        <f t="shared" si="23"/>
        <v>0</v>
      </c>
      <c r="AD68" s="129"/>
      <c r="AE68" s="129">
        <f t="shared" si="23"/>
        <v>0</v>
      </c>
      <c r="AF68" s="129">
        <f t="shared" si="0"/>
        <v>17715240.170000002</v>
      </c>
      <c r="AG68" s="129">
        <f>SUM(AG69:AG78)</f>
        <v>0</v>
      </c>
      <c r="AH68" s="129"/>
      <c r="AI68" s="129">
        <f t="shared" si="1"/>
        <v>24420554.130000003</v>
      </c>
      <c r="AJ68" s="152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0"/>
      <c r="BX68" s="170"/>
      <c r="BY68" s="170"/>
      <c r="BZ68" s="170"/>
      <c r="CA68" s="170"/>
      <c r="CB68" s="170"/>
      <c r="CC68" s="170"/>
      <c r="CD68" s="170"/>
      <c r="CE68" s="170"/>
      <c r="CF68" s="170"/>
      <c r="CG68" s="170"/>
      <c r="CH68" s="170"/>
      <c r="CI68" s="170"/>
      <c r="CJ68" s="170"/>
      <c r="CK68" s="170"/>
      <c r="CL68" s="170"/>
      <c r="CM68" s="170"/>
      <c r="CN68" s="170"/>
      <c r="CO68" s="170"/>
      <c r="CP68" s="170"/>
      <c r="CQ68" s="170"/>
      <c r="CR68" s="170"/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170"/>
      <c r="DF68" s="170"/>
      <c r="DG68" s="170"/>
      <c r="DH68" s="17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70"/>
      <c r="EF68" s="170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</row>
    <row r="69" spans="1:218" s="18" customFormat="1" ht="130.15" customHeight="1" x14ac:dyDescent="0.25">
      <c r="A69" s="19">
        <v>48</v>
      </c>
      <c r="B69" s="139" t="s">
        <v>63</v>
      </c>
      <c r="C69" s="139" t="s">
        <v>73</v>
      </c>
      <c r="D69" s="137" t="s">
        <v>465</v>
      </c>
      <c r="E69" s="140">
        <v>1100</v>
      </c>
      <c r="F69" s="140" t="s">
        <v>127</v>
      </c>
      <c r="G69" s="137" t="s">
        <v>11</v>
      </c>
      <c r="H69" s="130" t="s">
        <v>219</v>
      </c>
      <c r="I69" s="129"/>
      <c r="J69" s="129"/>
      <c r="K69" s="129"/>
      <c r="L69" s="129">
        <v>13756</v>
      </c>
      <c r="M69" s="129"/>
      <c r="N69" s="129"/>
      <c r="O69" s="129"/>
      <c r="P69" s="129">
        <v>330392.81</v>
      </c>
      <c r="Q69" s="129"/>
      <c r="R69" s="129">
        <v>790649.23</v>
      </c>
      <c r="S69" s="129"/>
      <c r="T69" s="129">
        <v>917253.57</v>
      </c>
      <c r="U69" s="129"/>
      <c r="V69" s="129">
        <f t="shared" ref="V69:V76" si="24">J69+L69+N69+P69+R69+T69</f>
        <v>2052051.6099999999</v>
      </c>
      <c r="W69" s="129"/>
      <c r="X69" s="129"/>
      <c r="Y69" s="129"/>
      <c r="Z69" s="129"/>
      <c r="AA69" s="129"/>
      <c r="AB69" s="129"/>
      <c r="AC69" s="129"/>
      <c r="AD69" s="129"/>
      <c r="AE69" s="129"/>
      <c r="AF69" s="129">
        <f t="shared" si="0"/>
        <v>0</v>
      </c>
      <c r="AG69" s="129"/>
      <c r="AH69" s="129"/>
      <c r="AI69" s="129">
        <f t="shared" si="1"/>
        <v>2052051.6099999999</v>
      </c>
      <c r="AJ69" s="152" t="s">
        <v>19</v>
      </c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  <c r="CC69" s="170"/>
      <c r="CD69" s="170"/>
      <c r="CE69" s="170"/>
      <c r="CF69" s="170"/>
      <c r="CG69" s="170"/>
      <c r="CH69" s="170"/>
      <c r="CI69" s="170"/>
      <c r="CJ69" s="170"/>
      <c r="CK69" s="170"/>
      <c r="CL69" s="170"/>
      <c r="CM69" s="170"/>
      <c r="CN69" s="170"/>
      <c r="CO69" s="170"/>
      <c r="CP69" s="170"/>
      <c r="CQ69" s="170"/>
      <c r="CR69" s="170"/>
      <c r="CS69" s="170"/>
      <c r="CT69" s="170"/>
      <c r="CU69" s="170"/>
      <c r="CV69" s="170"/>
      <c r="CW69" s="170"/>
      <c r="CX69" s="170"/>
      <c r="CY69" s="170"/>
      <c r="CZ69" s="170"/>
      <c r="DA69" s="170"/>
      <c r="DB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</row>
    <row r="70" spans="1:218" s="18" customFormat="1" ht="96.6" customHeight="1" x14ac:dyDescent="0.25">
      <c r="A70" s="19">
        <v>49</v>
      </c>
      <c r="B70" s="139" t="s">
        <v>253</v>
      </c>
      <c r="C70" s="139" t="s">
        <v>82</v>
      </c>
      <c r="D70" s="137" t="s">
        <v>466</v>
      </c>
      <c r="E70" s="140">
        <v>1100</v>
      </c>
      <c r="F70" s="140" t="s">
        <v>127</v>
      </c>
      <c r="G70" s="137" t="s">
        <v>11</v>
      </c>
      <c r="H70" s="130" t="s">
        <v>219</v>
      </c>
      <c r="I70" s="129"/>
      <c r="J70" s="129"/>
      <c r="K70" s="129"/>
      <c r="L70" s="129">
        <v>9343.26</v>
      </c>
      <c r="M70" s="129"/>
      <c r="N70" s="129"/>
      <c r="O70" s="129"/>
      <c r="P70" s="129">
        <v>249373.91</v>
      </c>
      <c r="Q70" s="129"/>
      <c r="R70" s="129">
        <v>799195.03</v>
      </c>
      <c r="S70" s="129"/>
      <c r="T70" s="129">
        <v>873606.39</v>
      </c>
      <c r="U70" s="129"/>
      <c r="V70" s="129">
        <f t="shared" si="24"/>
        <v>1931518.5899999999</v>
      </c>
      <c r="W70" s="129"/>
      <c r="X70" s="129"/>
      <c r="Y70" s="129"/>
      <c r="Z70" s="129"/>
      <c r="AA70" s="129"/>
      <c r="AB70" s="129"/>
      <c r="AC70" s="129"/>
      <c r="AD70" s="129"/>
      <c r="AE70" s="129"/>
      <c r="AF70" s="129">
        <f t="shared" si="0"/>
        <v>0</v>
      </c>
      <c r="AG70" s="129"/>
      <c r="AH70" s="129"/>
      <c r="AI70" s="129">
        <f t="shared" si="1"/>
        <v>1931518.5899999999</v>
      </c>
      <c r="AJ70" s="152" t="s">
        <v>19</v>
      </c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70"/>
      <c r="CN70" s="170"/>
      <c r="CO70" s="170"/>
      <c r="CP70" s="170"/>
      <c r="CQ70" s="170"/>
      <c r="CR70" s="170"/>
      <c r="CS70" s="170"/>
      <c r="CT70" s="170"/>
      <c r="CU70" s="170"/>
      <c r="CV70" s="170"/>
      <c r="CW70" s="170"/>
      <c r="CX70" s="170"/>
      <c r="CY70" s="170"/>
      <c r="CZ70" s="170"/>
      <c r="DA70" s="170"/>
      <c r="DB70" s="170"/>
      <c r="DC70" s="170"/>
      <c r="DD70" s="170"/>
      <c r="DE70" s="170"/>
      <c r="DF70" s="170"/>
      <c r="DG70" s="170"/>
      <c r="DH70" s="17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</row>
    <row r="71" spans="1:218" s="18" customFormat="1" ht="136.15" customHeight="1" x14ac:dyDescent="0.25">
      <c r="A71" s="19">
        <v>50</v>
      </c>
      <c r="B71" s="139" t="s">
        <v>156</v>
      </c>
      <c r="C71" s="139" t="s">
        <v>80</v>
      </c>
      <c r="D71" s="137" t="s">
        <v>468</v>
      </c>
      <c r="E71" s="140">
        <v>1550</v>
      </c>
      <c r="F71" s="140" t="s">
        <v>127</v>
      </c>
      <c r="G71" s="137" t="s">
        <v>11</v>
      </c>
      <c r="H71" s="130" t="s">
        <v>217</v>
      </c>
      <c r="I71" s="129"/>
      <c r="J71" s="129"/>
      <c r="K71" s="129"/>
      <c r="L71" s="129"/>
      <c r="M71" s="129"/>
      <c r="N71" s="129"/>
      <c r="O71" s="129"/>
      <c r="P71" s="129">
        <v>1197.69</v>
      </c>
      <c r="Q71" s="129"/>
      <c r="R71" s="129">
        <v>202981.14</v>
      </c>
      <c r="S71" s="129"/>
      <c r="T71" s="129">
        <v>841571.68</v>
      </c>
      <c r="U71" s="129"/>
      <c r="V71" s="129">
        <f t="shared" si="24"/>
        <v>1045750.51</v>
      </c>
      <c r="W71" s="129">
        <v>779014.16</v>
      </c>
      <c r="X71" s="129"/>
      <c r="Y71" s="129"/>
      <c r="Z71" s="129"/>
      <c r="AA71" s="129"/>
      <c r="AB71" s="129"/>
      <c r="AC71" s="129"/>
      <c r="AD71" s="129"/>
      <c r="AE71" s="129"/>
      <c r="AF71" s="129">
        <f t="shared" si="0"/>
        <v>779014.16</v>
      </c>
      <c r="AG71" s="129"/>
      <c r="AH71" s="129"/>
      <c r="AI71" s="129">
        <f t="shared" si="1"/>
        <v>1824764.67</v>
      </c>
      <c r="AJ71" s="152" t="s">
        <v>19</v>
      </c>
      <c r="AK71" s="175"/>
      <c r="AL71" s="176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0"/>
      <c r="CB71" s="170"/>
      <c r="CC71" s="170"/>
      <c r="CD71" s="170"/>
      <c r="CE71" s="170"/>
      <c r="CF71" s="170"/>
      <c r="CG71" s="170"/>
      <c r="CH71" s="170"/>
      <c r="CI71" s="170"/>
      <c r="CJ71" s="170"/>
      <c r="CK71" s="170"/>
      <c r="CL71" s="170"/>
      <c r="CM71" s="170"/>
      <c r="CN71" s="170"/>
      <c r="CO71" s="170"/>
      <c r="CP71" s="170"/>
      <c r="CQ71" s="170"/>
      <c r="CR71" s="170"/>
      <c r="CS71" s="170"/>
      <c r="CT71" s="170"/>
      <c r="CU71" s="170"/>
      <c r="CV71" s="170"/>
      <c r="CW71" s="170"/>
      <c r="CX71" s="170"/>
      <c r="CY71" s="170"/>
      <c r="CZ71" s="170"/>
      <c r="DA71" s="170"/>
      <c r="DB71" s="170"/>
      <c r="DC71" s="170"/>
      <c r="DD71" s="170"/>
      <c r="DE71" s="170"/>
      <c r="DF71" s="170"/>
      <c r="DG71" s="170"/>
      <c r="DH71" s="17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70"/>
      <c r="EF71" s="170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</row>
    <row r="72" spans="1:218" s="18" customFormat="1" ht="122.45" customHeight="1" x14ac:dyDescent="0.25">
      <c r="A72" s="19">
        <v>51</v>
      </c>
      <c r="B72" s="139" t="s">
        <v>268</v>
      </c>
      <c r="C72" s="139" t="s">
        <v>83</v>
      </c>
      <c r="D72" s="137" t="s">
        <v>469</v>
      </c>
      <c r="E72" s="140">
        <v>1280</v>
      </c>
      <c r="F72" s="140" t="s">
        <v>127</v>
      </c>
      <c r="G72" s="137" t="s">
        <v>11</v>
      </c>
      <c r="H72" s="130" t="s">
        <v>321</v>
      </c>
      <c r="I72" s="129"/>
      <c r="J72" s="129"/>
      <c r="K72" s="129"/>
      <c r="L72" s="129"/>
      <c r="M72" s="129"/>
      <c r="N72" s="129"/>
      <c r="O72" s="129"/>
      <c r="P72" s="129">
        <v>41498.1</v>
      </c>
      <c r="Q72" s="129"/>
      <c r="R72" s="129">
        <v>187763.28</v>
      </c>
      <c r="S72" s="129"/>
      <c r="T72" s="129">
        <v>687300</v>
      </c>
      <c r="U72" s="129"/>
      <c r="V72" s="129">
        <f t="shared" si="24"/>
        <v>916561.38</v>
      </c>
      <c r="W72" s="129">
        <v>825000</v>
      </c>
      <c r="X72" s="129"/>
      <c r="Y72" s="129">
        <v>782046.99</v>
      </c>
      <c r="Z72" s="129"/>
      <c r="AA72" s="129"/>
      <c r="AB72" s="129"/>
      <c r="AC72" s="129"/>
      <c r="AD72" s="129"/>
      <c r="AE72" s="129"/>
      <c r="AF72" s="129">
        <f t="shared" si="0"/>
        <v>1607046.99</v>
      </c>
      <c r="AG72" s="129"/>
      <c r="AH72" s="129"/>
      <c r="AI72" s="129">
        <f t="shared" si="1"/>
        <v>2523608.37</v>
      </c>
      <c r="AJ72" s="152" t="s">
        <v>19</v>
      </c>
      <c r="AK72" s="175"/>
      <c r="AL72" s="176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170"/>
      <c r="BX72" s="170"/>
      <c r="BY72" s="170"/>
      <c r="BZ72" s="170"/>
      <c r="CA72" s="170"/>
      <c r="CB72" s="170"/>
      <c r="CC72" s="170"/>
      <c r="CD72" s="170"/>
      <c r="CE72" s="170"/>
      <c r="CF72" s="170"/>
      <c r="CG72" s="170"/>
      <c r="CH72" s="170"/>
      <c r="CI72" s="170"/>
      <c r="CJ72" s="170"/>
      <c r="CK72" s="170"/>
      <c r="CL72" s="170"/>
      <c r="CM72" s="170"/>
      <c r="CN72" s="170"/>
      <c r="CO72" s="170"/>
      <c r="CP72" s="170"/>
      <c r="CQ72" s="170"/>
      <c r="CR72" s="170"/>
      <c r="CS72" s="170"/>
      <c r="CT72" s="170"/>
      <c r="CU72" s="170"/>
      <c r="CV72" s="170"/>
      <c r="CW72" s="170"/>
      <c r="CX72" s="170"/>
      <c r="CY72" s="170"/>
      <c r="CZ72" s="170"/>
      <c r="DA72" s="170"/>
      <c r="DB72" s="170"/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</row>
    <row r="73" spans="1:218" s="18" customFormat="1" ht="130.9" customHeight="1" x14ac:dyDescent="0.25">
      <c r="A73" s="19">
        <v>52</v>
      </c>
      <c r="B73" s="139" t="s">
        <v>313</v>
      </c>
      <c r="C73" s="139" t="s">
        <v>73</v>
      </c>
      <c r="D73" s="139" t="s">
        <v>799</v>
      </c>
      <c r="E73" s="140">
        <v>1100</v>
      </c>
      <c r="F73" s="140" t="s">
        <v>127</v>
      </c>
      <c r="G73" s="139" t="s">
        <v>11</v>
      </c>
      <c r="H73" s="139" t="s">
        <v>145</v>
      </c>
      <c r="I73" s="129"/>
      <c r="J73" s="129"/>
      <c r="K73" s="129"/>
      <c r="L73" s="129"/>
      <c r="M73" s="129"/>
      <c r="N73" s="129"/>
      <c r="O73" s="129"/>
      <c r="P73" s="129"/>
      <c r="Q73" s="129"/>
      <c r="R73" s="129">
        <v>916.32</v>
      </c>
      <c r="S73" s="129"/>
      <c r="T73" s="129">
        <v>300000</v>
      </c>
      <c r="U73" s="129"/>
      <c r="V73" s="129">
        <f t="shared" si="24"/>
        <v>300916.32</v>
      </c>
      <c r="W73" s="129">
        <v>1102200</v>
      </c>
      <c r="X73" s="129"/>
      <c r="Y73" s="129">
        <v>1400000</v>
      </c>
      <c r="Z73" s="129"/>
      <c r="AA73" s="129"/>
      <c r="AB73" s="129"/>
      <c r="AC73" s="129"/>
      <c r="AD73" s="129"/>
      <c r="AE73" s="129"/>
      <c r="AF73" s="129">
        <f t="shared" si="0"/>
        <v>2502200</v>
      </c>
      <c r="AG73" s="129"/>
      <c r="AH73" s="129"/>
      <c r="AI73" s="129">
        <f t="shared" si="1"/>
        <v>2803116.32</v>
      </c>
      <c r="AJ73" s="152" t="s">
        <v>19</v>
      </c>
      <c r="AK73" s="175"/>
      <c r="AL73" s="176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0"/>
      <c r="BQ73" s="170"/>
      <c r="BR73" s="170"/>
      <c r="BS73" s="170"/>
      <c r="BT73" s="170"/>
      <c r="BU73" s="170"/>
      <c r="BV73" s="170"/>
      <c r="BW73" s="170"/>
      <c r="BX73" s="170"/>
      <c r="BY73" s="170"/>
      <c r="BZ73" s="170"/>
      <c r="CA73" s="170"/>
      <c r="CB73" s="170"/>
      <c r="CC73" s="170"/>
      <c r="CD73" s="170"/>
      <c r="CE73" s="170"/>
      <c r="CF73" s="170"/>
      <c r="CG73" s="170"/>
      <c r="CH73" s="170"/>
      <c r="CI73" s="170"/>
      <c r="CJ73" s="170"/>
      <c r="CK73" s="170"/>
      <c r="CL73" s="170"/>
      <c r="CM73" s="170"/>
      <c r="CN73" s="170"/>
      <c r="CO73" s="170"/>
      <c r="CP73" s="170"/>
      <c r="CQ73" s="170"/>
      <c r="CR73" s="170"/>
      <c r="CS73" s="170"/>
      <c r="CT73" s="170"/>
      <c r="CU73" s="170"/>
      <c r="CV73" s="170"/>
      <c r="CW73" s="170"/>
      <c r="CX73" s="170"/>
      <c r="CY73" s="170"/>
      <c r="CZ73" s="170"/>
      <c r="DA73" s="170"/>
      <c r="DB73" s="170"/>
      <c r="DC73" s="170"/>
      <c r="DD73" s="170"/>
      <c r="DE73" s="170"/>
      <c r="DF73" s="170"/>
      <c r="DG73" s="170"/>
      <c r="DH73" s="17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</row>
    <row r="74" spans="1:218" s="18" customFormat="1" ht="111.6" customHeight="1" x14ac:dyDescent="0.25">
      <c r="A74" s="19">
        <v>53</v>
      </c>
      <c r="B74" s="139" t="s">
        <v>315</v>
      </c>
      <c r="C74" s="139" t="s">
        <v>75</v>
      </c>
      <c r="D74" s="139" t="s">
        <v>800</v>
      </c>
      <c r="E74" s="140">
        <v>1280</v>
      </c>
      <c r="F74" s="140" t="s">
        <v>127</v>
      </c>
      <c r="G74" s="139" t="s">
        <v>11</v>
      </c>
      <c r="H74" s="139" t="s">
        <v>145</v>
      </c>
      <c r="I74" s="129"/>
      <c r="J74" s="129"/>
      <c r="K74" s="129"/>
      <c r="L74" s="129"/>
      <c r="M74" s="129"/>
      <c r="N74" s="129"/>
      <c r="O74" s="129"/>
      <c r="P74" s="129"/>
      <c r="Q74" s="129"/>
      <c r="R74" s="129">
        <v>4515.6400000000003</v>
      </c>
      <c r="S74" s="129"/>
      <c r="T74" s="129">
        <v>300000</v>
      </c>
      <c r="U74" s="129"/>
      <c r="V74" s="129">
        <f t="shared" si="24"/>
        <v>304515.64</v>
      </c>
      <c r="W74" s="129">
        <v>800000</v>
      </c>
      <c r="X74" s="129"/>
      <c r="Y74" s="129">
        <v>1400000</v>
      </c>
      <c r="Z74" s="129"/>
      <c r="AA74" s="129"/>
      <c r="AB74" s="129"/>
      <c r="AC74" s="129"/>
      <c r="AD74" s="129"/>
      <c r="AE74" s="129"/>
      <c r="AF74" s="129">
        <f t="shared" si="0"/>
        <v>2200000</v>
      </c>
      <c r="AG74" s="129"/>
      <c r="AH74" s="129"/>
      <c r="AI74" s="129">
        <f t="shared" si="1"/>
        <v>2504515.64</v>
      </c>
      <c r="AJ74" s="152" t="s">
        <v>19</v>
      </c>
      <c r="AK74" s="175"/>
      <c r="AL74" s="176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  <c r="CC74" s="170"/>
      <c r="CD74" s="170"/>
      <c r="CE74" s="170"/>
      <c r="CF74" s="170"/>
      <c r="CG74" s="170"/>
      <c r="CH74" s="170"/>
      <c r="CI74" s="170"/>
      <c r="CJ74" s="170"/>
      <c r="CK74" s="170"/>
      <c r="CL74" s="170"/>
      <c r="CM74" s="170"/>
      <c r="CN74" s="170"/>
      <c r="CO74" s="170"/>
      <c r="CP74" s="170"/>
      <c r="CQ74" s="170"/>
      <c r="CR74" s="170"/>
      <c r="CS74" s="170"/>
      <c r="CT74" s="170"/>
      <c r="CU74" s="170"/>
      <c r="CV74" s="170"/>
      <c r="CW74" s="170"/>
      <c r="CX74" s="170"/>
      <c r="CY74" s="170"/>
      <c r="CZ74" s="170"/>
      <c r="DA74" s="170"/>
      <c r="DB74" s="170"/>
      <c r="DC74" s="170"/>
      <c r="DD74" s="170"/>
      <c r="DE74" s="170"/>
      <c r="DF74" s="170"/>
      <c r="DG74" s="170"/>
      <c r="DH74" s="17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  <c r="EB74" s="170"/>
      <c r="EC74" s="170"/>
      <c r="ED74" s="170"/>
      <c r="EE74" s="170"/>
      <c r="EF74" s="170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70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</row>
    <row r="75" spans="1:218" s="18" customFormat="1" ht="119.45" customHeight="1" x14ac:dyDescent="0.25">
      <c r="A75" s="19">
        <v>54</v>
      </c>
      <c r="B75" s="139" t="s">
        <v>314</v>
      </c>
      <c r="C75" s="139" t="s">
        <v>79</v>
      </c>
      <c r="D75" s="139" t="s">
        <v>334</v>
      </c>
      <c r="E75" s="140">
        <v>1280</v>
      </c>
      <c r="F75" s="140" t="s">
        <v>127</v>
      </c>
      <c r="G75" s="139" t="s">
        <v>9</v>
      </c>
      <c r="H75" s="139" t="s">
        <v>323</v>
      </c>
      <c r="I75" s="129"/>
      <c r="J75" s="129"/>
      <c r="K75" s="129"/>
      <c r="L75" s="129"/>
      <c r="M75" s="129"/>
      <c r="N75" s="129"/>
      <c r="O75" s="129"/>
      <c r="P75" s="129"/>
      <c r="Q75" s="129"/>
      <c r="R75" s="129">
        <v>490</v>
      </c>
      <c r="S75" s="129"/>
      <c r="T75" s="129">
        <v>5559.1</v>
      </c>
      <c r="U75" s="129"/>
      <c r="V75" s="129">
        <f t="shared" si="24"/>
        <v>6049.1</v>
      </c>
      <c r="W75" s="129">
        <v>1238846.3700000001</v>
      </c>
      <c r="X75" s="129" t="s">
        <v>207</v>
      </c>
      <c r="Y75" s="129">
        <v>1238846.3700000001</v>
      </c>
      <c r="Z75" s="129" t="s">
        <v>207</v>
      </c>
      <c r="AA75" s="129">
        <v>1238846.3700000001</v>
      </c>
      <c r="AB75" s="129" t="s">
        <v>207</v>
      </c>
      <c r="AC75" s="129"/>
      <c r="AD75" s="129"/>
      <c r="AE75" s="129"/>
      <c r="AF75" s="129">
        <f t="shared" si="0"/>
        <v>3716539.1100000003</v>
      </c>
      <c r="AG75" s="129"/>
      <c r="AH75" s="129"/>
      <c r="AI75" s="129">
        <f t="shared" si="1"/>
        <v>3722588.2100000004</v>
      </c>
      <c r="AJ75" s="152" t="s">
        <v>322</v>
      </c>
      <c r="AK75" s="175"/>
      <c r="AL75" s="176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0"/>
      <c r="CB75" s="170"/>
      <c r="CC75" s="170"/>
      <c r="CD75" s="170"/>
      <c r="CE75" s="170"/>
      <c r="CF75" s="170"/>
      <c r="CG75" s="170"/>
      <c r="CH75" s="170"/>
      <c r="CI75" s="170"/>
      <c r="CJ75" s="170"/>
      <c r="CK75" s="170"/>
      <c r="CL75" s="170"/>
      <c r="CM75" s="170"/>
      <c r="CN75" s="170"/>
      <c r="CO75" s="170"/>
      <c r="CP75" s="170"/>
      <c r="CQ75" s="170"/>
      <c r="CR75" s="170"/>
      <c r="CS75" s="170"/>
      <c r="CT75" s="170"/>
      <c r="CU75" s="170"/>
      <c r="CV75" s="170"/>
      <c r="CW75" s="170"/>
      <c r="CX75" s="170"/>
      <c r="CY75" s="170"/>
      <c r="CZ75" s="170"/>
      <c r="DA75" s="170"/>
      <c r="DB75" s="170"/>
      <c r="DC75" s="170"/>
      <c r="DD75" s="170"/>
      <c r="DE75" s="170"/>
      <c r="DF75" s="170"/>
      <c r="DG75" s="170"/>
      <c r="DH75" s="170"/>
      <c r="DI75" s="170"/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DU75" s="170"/>
      <c r="DV75" s="170"/>
      <c r="DW75" s="170"/>
      <c r="DX75" s="170"/>
      <c r="DY75" s="170"/>
      <c r="DZ75" s="170"/>
      <c r="EA75" s="170"/>
      <c r="EB75" s="170"/>
      <c r="EC75" s="170"/>
      <c r="ED75" s="170"/>
      <c r="EE75" s="170"/>
      <c r="EF75" s="170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</row>
    <row r="76" spans="1:218" s="18" customFormat="1" ht="136.9" customHeight="1" x14ac:dyDescent="0.25">
      <c r="A76" s="19">
        <v>55</v>
      </c>
      <c r="B76" s="139" t="s">
        <v>486</v>
      </c>
      <c r="C76" s="139" t="s">
        <v>73</v>
      </c>
      <c r="D76" s="139" t="s">
        <v>494</v>
      </c>
      <c r="E76" s="140">
        <v>1280</v>
      </c>
      <c r="F76" s="140" t="s">
        <v>127</v>
      </c>
      <c r="G76" s="139" t="s">
        <v>11</v>
      </c>
      <c r="H76" s="139" t="s">
        <v>263</v>
      </c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>
        <v>48350.81</v>
      </c>
      <c r="U76" s="129"/>
      <c r="V76" s="129">
        <f t="shared" si="24"/>
        <v>48350.81</v>
      </c>
      <c r="W76" s="129">
        <v>1238846.3700000001</v>
      </c>
      <c r="X76" s="129" t="s">
        <v>207</v>
      </c>
      <c r="Y76" s="129">
        <v>1238846.3700000001</v>
      </c>
      <c r="Z76" s="129" t="s">
        <v>207</v>
      </c>
      <c r="AA76" s="129">
        <v>1238846.3700000001</v>
      </c>
      <c r="AB76" s="129" t="s">
        <v>207</v>
      </c>
      <c r="AC76" s="129"/>
      <c r="AD76" s="129"/>
      <c r="AE76" s="129"/>
      <c r="AF76" s="129">
        <f t="shared" si="0"/>
        <v>3716539.1100000003</v>
      </c>
      <c r="AG76" s="129"/>
      <c r="AH76" s="129"/>
      <c r="AI76" s="129">
        <f t="shared" si="1"/>
        <v>3764889.9200000004</v>
      </c>
      <c r="AJ76" s="152" t="s">
        <v>322</v>
      </c>
      <c r="AK76" s="177"/>
      <c r="AL76" s="176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70"/>
      <c r="BX76" s="170"/>
      <c r="BY76" s="170"/>
      <c r="BZ76" s="170"/>
      <c r="CA76" s="170"/>
      <c r="CB76" s="170"/>
      <c r="CC76" s="170"/>
      <c r="CD76" s="170"/>
      <c r="CE76" s="170"/>
      <c r="CF76" s="170"/>
      <c r="CG76" s="170"/>
      <c r="CH76" s="170"/>
      <c r="CI76" s="170"/>
      <c r="CJ76" s="170"/>
      <c r="CK76" s="170"/>
      <c r="CL76" s="170"/>
      <c r="CM76" s="170"/>
      <c r="CN76" s="170"/>
      <c r="CO76" s="170"/>
      <c r="CP76" s="170"/>
      <c r="CQ76" s="170"/>
      <c r="CR76" s="170"/>
      <c r="CS76" s="170"/>
      <c r="CT76" s="170"/>
      <c r="CU76" s="170"/>
      <c r="CV76" s="170"/>
      <c r="CW76" s="170"/>
      <c r="CX76" s="170"/>
      <c r="CY76" s="170"/>
      <c r="CZ76" s="170"/>
      <c r="DA76" s="170"/>
      <c r="DB76" s="170"/>
      <c r="DC76" s="170"/>
      <c r="DD76" s="170"/>
      <c r="DE76" s="170"/>
      <c r="DF76" s="170"/>
      <c r="DG76" s="170"/>
      <c r="DH76" s="170"/>
      <c r="DI76" s="170"/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DU76" s="170"/>
      <c r="DV76" s="170"/>
      <c r="DW76" s="170"/>
      <c r="DX76" s="170"/>
      <c r="DY76" s="170"/>
      <c r="DZ76" s="170"/>
      <c r="EA76" s="170"/>
      <c r="EB76" s="170"/>
      <c r="EC76" s="170"/>
      <c r="ED76" s="170"/>
      <c r="EE76" s="170"/>
      <c r="EF76" s="170"/>
      <c r="EG76" s="170"/>
      <c r="EH76" s="170"/>
      <c r="EI76" s="170"/>
      <c r="EJ76" s="170"/>
      <c r="EK76" s="170"/>
      <c r="EL76" s="170"/>
      <c r="EM76" s="170"/>
      <c r="EN76" s="170"/>
      <c r="EO76" s="170"/>
      <c r="EP76" s="170"/>
      <c r="EQ76" s="170"/>
      <c r="ER76" s="170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</row>
    <row r="77" spans="1:218" s="18" customFormat="1" ht="136.9" customHeight="1" x14ac:dyDescent="0.25">
      <c r="A77" s="19">
        <v>56</v>
      </c>
      <c r="B77" s="139" t="s">
        <v>487</v>
      </c>
      <c r="C77" s="139" t="s">
        <v>80</v>
      </c>
      <c r="D77" s="139" t="s">
        <v>801</v>
      </c>
      <c r="E77" s="140">
        <v>1100</v>
      </c>
      <c r="F77" s="140" t="s">
        <v>127</v>
      </c>
      <c r="G77" s="139" t="s">
        <v>11</v>
      </c>
      <c r="H77" s="139" t="s">
        <v>263</v>
      </c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>
        <v>44200</v>
      </c>
      <c r="U77" s="129"/>
      <c r="V77" s="129">
        <f t="shared" ref="V77:V78" si="25">J77+L77+N77+P77+R77+T77</f>
        <v>44200</v>
      </c>
      <c r="W77" s="129">
        <v>1064633.6000000001</v>
      </c>
      <c r="X77" s="129" t="s">
        <v>207</v>
      </c>
      <c r="Y77" s="129">
        <v>1064633.6000000001</v>
      </c>
      <c r="Z77" s="129" t="s">
        <v>207</v>
      </c>
      <c r="AA77" s="129">
        <v>1064633.6000000001</v>
      </c>
      <c r="AB77" s="129" t="s">
        <v>207</v>
      </c>
      <c r="AC77" s="129"/>
      <c r="AD77" s="129"/>
      <c r="AE77" s="129"/>
      <c r="AF77" s="129">
        <f t="shared" ref="AF77:AF78" si="26">W77+Y77+AA77+AC77+AE77</f>
        <v>3193900.8000000003</v>
      </c>
      <c r="AG77" s="129"/>
      <c r="AH77" s="129"/>
      <c r="AI77" s="129">
        <f t="shared" ref="AI77:AI78" si="27">I77+V77+AF77+AG77</f>
        <v>3238100.8000000003</v>
      </c>
      <c r="AJ77" s="152" t="s">
        <v>322</v>
      </c>
      <c r="AK77" s="175"/>
      <c r="AL77" s="176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70"/>
      <c r="BZ77" s="170"/>
      <c r="CA77" s="170"/>
      <c r="CB77" s="170"/>
      <c r="CC77" s="170"/>
      <c r="CD77" s="170"/>
      <c r="CE77" s="170"/>
      <c r="CF77" s="170"/>
      <c r="CG77" s="170"/>
      <c r="CH77" s="170"/>
      <c r="CI77" s="170"/>
      <c r="CJ77" s="170"/>
      <c r="CK77" s="170"/>
      <c r="CL77" s="170"/>
      <c r="CM77" s="170"/>
      <c r="CN77" s="170"/>
      <c r="CO77" s="170"/>
      <c r="CP77" s="170"/>
      <c r="CQ77" s="170"/>
      <c r="CR77" s="170"/>
      <c r="CS77" s="170"/>
      <c r="CT77" s="170"/>
      <c r="CU77" s="170"/>
      <c r="CV77" s="170"/>
      <c r="CW77" s="170"/>
      <c r="CX77" s="170"/>
      <c r="CY77" s="170"/>
      <c r="CZ77" s="170"/>
      <c r="DA77" s="170"/>
      <c r="DB77" s="170"/>
      <c r="DC77" s="170"/>
      <c r="DD77" s="170"/>
      <c r="DE77" s="170"/>
      <c r="DF77" s="170"/>
      <c r="DG77" s="170"/>
      <c r="DH77" s="170"/>
      <c r="DI77" s="170"/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70"/>
      <c r="DW77" s="170"/>
      <c r="DX77" s="170"/>
      <c r="DY77" s="170"/>
      <c r="DZ77" s="170"/>
      <c r="EA77" s="170"/>
      <c r="EB77" s="170"/>
      <c r="EC77" s="170"/>
      <c r="ED77" s="170"/>
      <c r="EE77" s="170"/>
      <c r="EF77" s="170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</row>
    <row r="78" spans="1:218" s="18" customFormat="1" ht="94.9" customHeight="1" x14ac:dyDescent="0.25">
      <c r="A78" s="19">
        <v>57</v>
      </c>
      <c r="B78" s="139" t="s">
        <v>488</v>
      </c>
      <c r="C78" s="139" t="s">
        <v>80</v>
      </c>
      <c r="D78" s="137" t="s">
        <v>489</v>
      </c>
      <c r="E78" s="140">
        <v>750</v>
      </c>
      <c r="F78" s="140" t="s">
        <v>127</v>
      </c>
      <c r="G78" s="137" t="s">
        <v>484</v>
      </c>
      <c r="H78" s="130" t="s">
        <v>123</v>
      </c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>
        <v>55400</v>
      </c>
      <c r="U78" s="129"/>
      <c r="V78" s="129">
        <f t="shared" si="25"/>
        <v>55400</v>
      </c>
      <c r="W78" s="129"/>
      <c r="X78" s="129"/>
      <c r="Y78" s="129"/>
      <c r="Z78" s="129"/>
      <c r="AA78" s="129"/>
      <c r="AB78" s="129"/>
      <c r="AC78" s="129"/>
      <c r="AD78" s="129"/>
      <c r="AE78" s="129"/>
      <c r="AF78" s="129">
        <f t="shared" si="26"/>
        <v>0</v>
      </c>
      <c r="AG78" s="129"/>
      <c r="AH78" s="129"/>
      <c r="AI78" s="129">
        <f t="shared" si="27"/>
        <v>55400</v>
      </c>
      <c r="AJ78" s="152" t="s">
        <v>322</v>
      </c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70"/>
      <c r="BX78" s="170"/>
      <c r="BY78" s="170"/>
      <c r="BZ78" s="170"/>
      <c r="CA78" s="170"/>
      <c r="CB78" s="170"/>
      <c r="CC78" s="170"/>
      <c r="CD78" s="170"/>
      <c r="CE78" s="170"/>
      <c r="CF78" s="170"/>
      <c r="CG78" s="170"/>
      <c r="CH78" s="170"/>
      <c r="CI78" s="170"/>
      <c r="CJ78" s="170"/>
      <c r="CK78" s="170"/>
      <c r="CL78" s="170"/>
      <c r="CM78" s="170"/>
      <c r="CN78" s="170"/>
      <c r="CO78" s="170"/>
      <c r="CP78" s="170"/>
      <c r="CQ78" s="170"/>
      <c r="CR78" s="170"/>
      <c r="CS78" s="170"/>
      <c r="CT78" s="170"/>
      <c r="CU78" s="170"/>
      <c r="CV78" s="170"/>
      <c r="CW78" s="170"/>
      <c r="CX78" s="170"/>
      <c r="CY78" s="170"/>
      <c r="CZ78" s="170"/>
      <c r="DA78" s="170"/>
      <c r="DB78" s="170"/>
      <c r="DC78" s="170"/>
      <c r="DD78" s="170"/>
      <c r="DE78" s="170"/>
      <c r="DF78" s="170"/>
      <c r="DG78" s="170"/>
      <c r="DH78" s="170"/>
      <c r="DI78" s="170"/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</row>
    <row r="79" spans="1:218" s="18" customFormat="1" ht="30.6" customHeight="1" x14ac:dyDescent="0.25">
      <c r="A79" s="19">
        <v>58</v>
      </c>
      <c r="B79" s="195" t="s">
        <v>157</v>
      </c>
      <c r="C79" s="196"/>
      <c r="D79" s="196"/>
      <c r="E79" s="140"/>
      <c r="F79" s="140"/>
      <c r="G79" s="137"/>
      <c r="H79" s="130"/>
      <c r="I79" s="129">
        <f t="shared" ref="I79:N79" si="28">I80</f>
        <v>0</v>
      </c>
      <c r="J79" s="129">
        <f t="shared" si="28"/>
        <v>0</v>
      </c>
      <c r="K79" s="129"/>
      <c r="L79" s="129">
        <f t="shared" si="28"/>
        <v>0</v>
      </c>
      <c r="M79" s="129"/>
      <c r="N79" s="129">
        <f t="shared" si="28"/>
        <v>0</v>
      </c>
      <c r="O79" s="129"/>
      <c r="P79" s="129">
        <f>P80</f>
        <v>9.4</v>
      </c>
      <c r="Q79" s="129"/>
      <c r="R79" s="129">
        <f>R80</f>
        <v>0</v>
      </c>
      <c r="S79" s="129"/>
      <c r="T79" s="129"/>
      <c r="U79" s="129"/>
      <c r="V79" s="129">
        <f>J79+L79+N79+P79+R79+T79</f>
        <v>9.4</v>
      </c>
      <c r="W79" s="129"/>
      <c r="X79" s="129"/>
      <c r="Y79" s="129"/>
      <c r="Z79" s="129"/>
      <c r="AA79" s="129"/>
      <c r="AB79" s="129"/>
      <c r="AC79" s="129"/>
      <c r="AD79" s="129"/>
      <c r="AE79" s="129"/>
      <c r="AF79" s="129">
        <f t="shared" si="0"/>
        <v>0</v>
      </c>
      <c r="AG79" s="129"/>
      <c r="AH79" s="129"/>
      <c r="AI79" s="129">
        <f t="shared" si="1"/>
        <v>9.4</v>
      </c>
      <c r="AJ79" s="152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70"/>
      <c r="BZ79" s="170"/>
      <c r="CA79" s="170"/>
      <c r="CB79" s="170"/>
      <c r="CC79" s="170"/>
      <c r="CD79" s="170"/>
      <c r="CE79" s="170"/>
      <c r="CF79" s="170"/>
      <c r="CG79" s="170"/>
      <c r="CH79" s="170"/>
      <c r="CI79" s="170"/>
      <c r="CJ79" s="170"/>
      <c r="CK79" s="170"/>
      <c r="CL79" s="170"/>
      <c r="CM79" s="170"/>
      <c r="CN79" s="170"/>
      <c r="CO79" s="170"/>
      <c r="CP79" s="170"/>
      <c r="CQ79" s="170"/>
      <c r="CR79" s="170"/>
      <c r="CS79" s="170"/>
      <c r="CT79" s="170"/>
      <c r="CU79" s="170"/>
      <c r="CV79" s="170"/>
      <c r="CW79" s="170"/>
      <c r="CX79" s="170"/>
      <c r="CY79" s="170"/>
      <c r="CZ79" s="170"/>
      <c r="DA79" s="170"/>
      <c r="DB79" s="170"/>
      <c r="DC79" s="170"/>
      <c r="DD79" s="170"/>
      <c r="DE79" s="170"/>
      <c r="DF79" s="170"/>
      <c r="DG79" s="170"/>
      <c r="DH79" s="170"/>
      <c r="DI79" s="170"/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</row>
    <row r="80" spans="1:218" s="18" customFormat="1" ht="39.6" customHeight="1" x14ac:dyDescent="0.25">
      <c r="A80" s="19">
        <v>59</v>
      </c>
      <c r="B80" s="193" t="s">
        <v>159</v>
      </c>
      <c r="C80" s="193"/>
      <c r="D80" s="193"/>
      <c r="E80" s="140">
        <v>100</v>
      </c>
      <c r="F80" s="140" t="s">
        <v>127</v>
      </c>
      <c r="G80" s="137"/>
      <c r="H80" s="130"/>
      <c r="I80" s="129">
        <f>I81</f>
        <v>0</v>
      </c>
      <c r="J80" s="129">
        <f>J81</f>
        <v>0</v>
      </c>
      <c r="K80" s="129"/>
      <c r="L80" s="129">
        <f>L81</f>
        <v>0</v>
      </c>
      <c r="M80" s="129"/>
      <c r="N80" s="129">
        <f>N81</f>
        <v>0</v>
      </c>
      <c r="O80" s="129"/>
      <c r="P80" s="129">
        <f>P81</f>
        <v>9.4</v>
      </c>
      <c r="Q80" s="129"/>
      <c r="R80" s="129">
        <f>R81</f>
        <v>0</v>
      </c>
      <c r="S80" s="129"/>
      <c r="T80" s="129"/>
      <c r="U80" s="129"/>
      <c r="V80" s="129">
        <f>J80+L80+N80+P80+R80+T80</f>
        <v>9.4</v>
      </c>
      <c r="W80" s="129"/>
      <c r="X80" s="129"/>
      <c r="Y80" s="129"/>
      <c r="Z80" s="129"/>
      <c r="AA80" s="129"/>
      <c r="AB80" s="129"/>
      <c r="AC80" s="129"/>
      <c r="AD80" s="129"/>
      <c r="AE80" s="129"/>
      <c r="AF80" s="129">
        <f t="shared" si="0"/>
        <v>0</v>
      </c>
      <c r="AG80" s="129"/>
      <c r="AH80" s="129"/>
      <c r="AI80" s="129">
        <f t="shared" si="1"/>
        <v>9.4</v>
      </c>
      <c r="AJ80" s="152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170"/>
      <c r="BQ80" s="170"/>
      <c r="BR80" s="170"/>
      <c r="BS80" s="170"/>
      <c r="BT80" s="170"/>
      <c r="BU80" s="170"/>
      <c r="BV80" s="170"/>
      <c r="BW80" s="170"/>
      <c r="BX80" s="170"/>
      <c r="BY80" s="170"/>
      <c r="BZ80" s="170"/>
      <c r="CA80" s="170"/>
      <c r="CB80" s="170"/>
      <c r="CC80" s="170"/>
      <c r="CD80" s="170"/>
      <c r="CE80" s="170"/>
      <c r="CF80" s="170"/>
      <c r="CG80" s="170"/>
      <c r="CH80" s="170"/>
      <c r="CI80" s="170"/>
      <c r="CJ80" s="170"/>
      <c r="CK80" s="170"/>
      <c r="CL80" s="170"/>
      <c r="CM80" s="170"/>
      <c r="CN80" s="170"/>
      <c r="CO80" s="170"/>
      <c r="CP80" s="170"/>
      <c r="CQ80" s="170"/>
      <c r="CR80" s="170"/>
      <c r="CS80" s="170"/>
      <c r="CT80" s="170"/>
      <c r="CU80" s="170"/>
      <c r="CV80" s="170"/>
      <c r="CW80" s="170"/>
      <c r="CX80" s="170"/>
      <c r="CY80" s="170"/>
      <c r="CZ80" s="170"/>
      <c r="DA80" s="170"/>
      <c r="DB80" s="170"/>
      <c r="DC80" s="170"/>
      <c r="DD80" s="170"/>
      <c r="DE80" s="170"/>
      <c r="DF80" s="170"/>
      <c r="DG80" s="170"/>
      <c r="DH80" s="17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</row>
    <row r="81" spans="1:218" s="18" customFormat="1" ht="112.9" customHeight="1" x14ac:dyDescent="0.25">
      <c r="A81" s="19">
        <v>60</v>
      </c>
      <c r="B81" s="139" t="s">
        <v>269</v>
      </c>
      <c r="C81" s="139" t="s">
        <v>72</v>
      </c>
      <c r="D81" s="137" t="s">
        <v>802</v>
      </c>
      <c r="E81" s="140">
        <v>100</v>
      </c>
      <c r="F81" s="140" t="s">
        <v>127</v>
      </c>
      <c r="G81" s="137" t="s">
        <v>11</v>
      </c>
      <c r="H81" s="130" t="s">
        <v>321</v>
      </c>
      <c r="I81" s="129"/>
      <c r="J81" s="129"/>
      <c r="K81" s="129"/>
      <c r="L81" s="129"/>
      <c r="M81" s="129"/>
      <c r="N81" s="129"/>
      <c r="O81" s="129"/>
      <c r="P81" s="129">
        <v>9.4</v>
      </c>
      <c r="Q81" s="129"/>
      <c r="R81" s="129"/>
      <c r="S81" s="129"/>
      <c r="T81" s="129"/>
      <c r="U81" s="129"/>
      <c r="V81" s="129">
        <f>J81+L81+N81+P81+R81+T81</f>
        <v>9.4</v>
      </c>
      <c r="W81" s="129">
        <v>217071.07</v>
      </c>
      <c r="X81" s="129" t="s">
        <v>317</v>
      </c>
      <c r="Y81" s="129">
        <v>217071.07</v>
      </c>
      <c r="Z81" s="129" t="s">
        <v>317</v>
      </c>
      <c r="AA81" s="129"/>
      <c r="AB81" s="129"/>
      <c r="AC81" s="129"/>
      <c r="AD81" s="129"/>
      <c r="AE81" s="129"/>
      <c r="AF81" s="129">
        <f t="shared" si="0"/>
        <v>434142.14</v>
      </c>
      <c r="AG81" s="129"/>
      <c r="AH81" s="129"/>
      <c r="AI81" s="129">
        <f t="shared" si="1"/>
        <v>434151.54000000004</v>
      </c>
      <c r="AJ81" s="152" t="s">
        <v>492</v>
      </c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0"/>
      <c r="CB81" s="170"/>
      <c r="CC81" s="170"/>
      <c r="CD81" s="170"/>
      <c r="CE81" s="170"/>
      <c r="CF81" s="170"/>
      <c r="CG81" s="170"/>
      <c r="CH81" s="170"/>
      <c r="CI81" s="170"/>
      <c r="CJ81" s="170"/>
      <c r="CK81" s="170"/>
      <c r="CL81" s="170"/>
      <c r="CM81" s="170"/>
      <c r="CN81" s="170"/>
      <c r="CO81" s="170"/>
      <c r="CP81" s="170"/>
      <c r="CQ81" s="170"/>
      <c r="CR81" s="170"/>
      <c r="CS81" s="170"/>
      <c r="CT81" s="170"/>
      <c r="CU81" s="170"/>
      <c r="CV81" s="170"/>
      <c r="CW81" s="170"/>
      <c r="CX81" s="170"/>
      <c r="CY81" s="170"/>
      <c r="CZ81" s="170"/>
      <c r="DA81" s="170"/>
      <c r="DB81" s="170"/>
      <c r="DC81" s="170"/>
      <c r="DD81" s="170"/>
      <c r="DE81" s="170"/>
      <c r="DF81" s="170"/>
      <c r="DG81" s="170"/>
      <c r="DH81" s="17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</row>
    <row r="82" spans="1:218" s="53" customFormat="1" ht="26.45" customHeight="1" x14ac:dyDescent="0.25">
      <c r="A82" s="19">
        <v>61</v>
      </c>
      <c r="B82" s="193" t="s">
        <v>216</v>
      </c>
      <c r="C82" s="193"/>
      <c r="D82" s="193"/>
      <c r="E82" s="193"/>
      <c r="F82" s="193"/>
      <c r="G82" s="193"/>
      <c r="H82" s="193"/>
      <c r="I82" s="129">
        <f>I83+I86+I90</f>
        <v>1567.62</v>
      </c>
      <c r="J82" s="129">
        <f>J83</f>
        <v>66666.67</v>
      </c>
      <c r="K82" s="129"/>
      <c r="L82" s="129">
        <f t="shared" ref="L82:T82" si="29">L83</f>
        <v>132966.66999999998</v>
      </c>
      <c r="M82" s="129"/>
      <c r="N82" s="129">
        <f t="shared" si="29"/>
        <v>150997.11000000002</v>
      </c>
      <c r="O82" s="129"/>
      <c r="P82" s="129">
        <f t="shared" si="29"/>
        <v>85847.510000000009</v>
      </c>
      <c r="Q82" s="129"/>
      <c r="R82" s="129">
        <f t="shared" si="29"/>
        <v>416102.9</v>
      </c>
      <c r="S82" s="129"/>
      <c r="T82" s="129">
        <f t="shared" si="29"/>
        <v>250545.6</v>
      </c>
      <c r="U82" s="129"/>
      <c r="V82" s="129">
        <f>J82+L82+N82+P82+R82+T82</f>
        <v>1103126.46</v>
      </c>
      <c r="W82" s="129"/>
      <c r="X82" s="129"/>
      <c r="Y82" s="129"/>
      <c r="Z82" s="129"/>
      <c r="AA82" s="129">
        <f>AA92+AA93</f>
        <v>506628.80000000005</v>
      </c>
      <c r="AB82" s="129"/>
      <c r="AC82" s="129"/>
      <c r="AD82" s="129"/>
      <c r="AE82" s="129"/>
      <c r="AF82" s="129">
        <f t="shared" si="0"/>
        <v>506628.80000000005</v>
      </c>
      <c r="AG82" s="129"/>
      <c r="AH82" s="129"/>
      <c r="AI82" s="129">
        <f t="shared" si="1"/>
        <v>1611322.8800000001</v>
      </c>
      <c r="AJ82" s="142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6"/>
      <c r="BN82" s="176"/>
      <c r="BO82" s="176"/>
      <c r="BP82" s="176"/>
      <c r="BQ82" s="176"/>
      <c r="BR82" s="176"/>
      <c r="BS82" s="176"/>
      <c r="BT82" s="176"/>
      <c r="BU82" s="176"/>
      <c r="BV82" s="176"/>
      <c r="BW82" s="176"/>
      <c r="BX82" s="176"/>
      <c r="BY82" s="176"/>
      <c r="BZ82" s="176"/>
      <c r="CA82" s="176"/>
      <c r="CB82" s="176"/>
      <c r="CC82" s="176"/>
      <c r="CD82" s="176"/>
      <c r="CE82" s="176"/>
      <c r="CF82" s="176"/>
      <c r="CG82" s="176"/>
      <c r="CH82" s="176"/>
      <c r="CI82" s="176"/>
      <c r="CJ82" s="176"/>
      <c r="CK82" s="176"/>
      <c r="CL82" s="176"/>
      <c r="CM82" s="176"/>
      <c r="CN82" s="176"/>
      <c r="CO82" s="176"/>
      <c r="CP82" s="176"/>
      <c r="CQ82" s="176"/>
      <c r="CR82" s="176"/>
      <c r="CS82" s="176"/>
      <c r="CT82" s="176"/>
      <c r="CU82" s="176"/>
      <c r="CV82" s="176"/>
      <c r="CW82" s="176"/>
      <c r="CX82" s="176"/>
      <c r="CY82" s="176"/>
      <c r="CZ82" s="176"/>
      <c r="DA82" s="176"/>
      <c r="DB82" s="176"/>
      <c r="DC82" s="176"/>
      <c r="DD82" s="176"/>
      <c r="DE82" s="176"/>
      <c r="DF82" s="176"/>
      <c r="DG82" s="176"/>
      <c r="DH82" s="176"/>
      <c r="DI82" s="176"/>
      <c r="DJ82" s="176"/>
      <c r="DK82" s="176"/>
      <c r="DL82" s="176"/>
      <c r="DM82" s="176"/>
      <c r="DN82" s="176"/>
      <c r="DO82" s="176"/>
      <c r="DP82" s="176"/>
      <c r="DQ82" s="176"/>
      <c r="DR82" s="176"/>
      <c r="DS82" s="176"/>
      <c r="DT82" s="176"/>
      <c r="DU82" s="176"/>
      <c r="DV82" s="176"/>
      <c r="DW82" s="176"/>
      <c r="DX82" s="176"/>
      <c r="DY82" s="176"/>
      <c r="DZ82" s="176"/>
      <c r="EA82" s="176"/>
      <c r="EB82" s="176"/>
      <c r="EC82" s="176"/>
      <c r="ED82" s="176"/>
      <c r="EE82" s="176"/>
      <c r="EF82" s="176"/>
      <c r="EG82" s="176"/>
      <c r="EH82" s="176"/>
      <c r="EI82" s="176"/>
      <c r="EJ82" s="176"/>
      <c r="EK82" s="176"/>
      <c r="EL82" s="176"/>
      <c r="EM82" s="176"/>
      <c r="EN82" s="176"/>
      <c r="EO82" s="176"/>
      <c r="EP82" s="176"/>
      <c r="EQ82" s="176"/>
      <c r="ER82" s="176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</row>
    <row r="83" spans="1:218" s="22" customFormat="1" ht="26.45" customHeight="1" x14ac:dyDescent="0.25">
      <c r="A83" s="19">
        <v>62</v>
      </c>
      <c r="B83" s="193" t="s">
        <v>103</v>
      </c>
      <c r="C83" s="193"/>
      <c r="D83" s="193"/>
      <c r="E83" s="193"/>
      <c r="F83" s="193"/>
      <c r="G83" s="193"/>
      <c r="H83" s="193"/>
      <c r="I83" s="129"/>
      <c r="J83" s="129">
        <f>J84+J86+J90</f>
        <v>66666.67</v>
      </c>
      <c r="K83" s="129"/>
      <c r="L83" s="129">
        <f t="shared" ref="L83:T83" si="30">L84+L86+L90</f>
        <v>132966.66999999998</v>
      </c>
      <c r="M83" s="129"/>
      <c r="N83" s="129">
        <f t="shared" si="30"/>
        <v>150997.11000000002</v>
      </c>
      <c r="O83" s="129"/>
      <c r="P83" s="129">
        <f t="shared" si="30"/>
        <v>85847.510000000009</v>
      </c>
      <c r="Q83" s="129"/>
      <c r="R83" s="129">
        <f t="shared" si="30"/>
        <v>416102.9</v>
      </c>
      <c r="S83" s="129"/>
      <c r="T83" s="129">
        <f t="shared" si="30"/>
        <v>250545.6</v>
      </c>
      <c r="U83" s="129"/>
      <c r="V83" s="129">
        <f t="shared" ref="V83:V88" si="31">J83+L83+N83+P83+R83+T83</f>
        <v>1103126.46</v>
      </c>
      <c r="W83" s="129"/>
      <c r="X83" s="129"/>
      <c r="Y83" s="129"/>
      <c r="Z83" s="129"/>
      <c r="AA83" s="129"/>
      <c r="AB83" s="129"/>
      <c r="AC83" s="129"/>
      <c r="AD83" s="129"/>
      <c r="AE83" s="129"/>
      <c r="AF83" s="129">
        <f t="shared" si="0"/>
        <v>0</v>
      </c>
      <c r="AG83" s="129"/>
      <c r="AH83" s="129"/>
      <c r="AI83" s="129">
        <f t="shared" si="1"/>
        <v>1103126.46</v>
      </c>
      <c r="AJ83" s="142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</row>
    <row r="84" spans="1:218" s="22" customFormat="1" ht="27" customHeight="1" x14ac:dyDescent="0.25">
      <c r="A84" s="19">
        <v>63</v>
      </c>
      <c r="B84" s="193" t="s">
        <v>105</v>
      </c>
      <c r="C84" s="194"/>
      <c r="D84" s="194"/>
      <c r="E84" s="140"/>
      <c r="F84" s="129"/>
      <c r="G84" s="137"/>
      <c r="H84" s="137"/>
      <c r="I84" s="129"/>
      <c r="J84" s="129">
        <f>J85</f>
        <v>66666.67</v>
      </c>
      <c r="K84" s="129"/>
      <c r="L84" s="129">
        <f>L85</f>
        <v>66666.67</v>
      </c>
      <c r="M84" s="129"/>
      <c r="N84" s="129">
        <f>N85</f>
        <v>82595.660000000018</v>
      </c>
      <c r="O84" s="129"/>
      <c r="P84" s="129"/>
      <c r="Q84" s="129"/>
      <c r="R84" s="129"/>
      <c r="S84" s="129"/>
      <c r="T84" s="129"/>
      <c r="U84" s="129"/>
      <c r="V84" s="129">
        <f t="shared" si="31"/>
        <v>215929</v>
      </c>
      <c r="W84" s="129"/>
      <c r="X84" s="129"/>
      <c r="Y84" s="129"/>
      <c r="Z84" s="129"/>
      <c r="AA84" s="129"/>
      <c r="AB84" s="129"/>
      <c r="AC84" s="129"/>
      <c r="AD84" s="129"/>
      <c r="AE84" s="129"/>
      <c r="AF84" s="129">
        <f t="shared" si="0"/>
        <v>0</v>
      </c>
      <c r="AG84" s="129"/>
      <c r="AH84" s="129"/>
      <c r="AI84" s="129">
        <f t="shared" si="1"/>
        <v>215929</v>
      </c>
      <c r="AJ84" s="142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  <c r="CL84" s="176"/>
      <c r="CM84" s="176"/>
      <c r="CN84" s="176"/>
      <c r="CO84" s="176"/>
      <c r="CP84" s="176"/>
      <c r="CQ84" s="176"/>
      <c r="CR84" s="176"/>
      <c r="CS84" s="176"/>
      <c r="CT84" s="176"/>
      <c r="CU84" s="176"/>
      <c r="CV84" s="176"/>
      <c r="CW84" s="176"/>
      <c r="CX84" s="176"/>
      <c r="CY84" s="176"/>
      <c r="CZ84" s="176"/>
      <c r="DA84" s="176"/>
      <c r="DB84" s="176"/>
      <c r="DC84" s="176"/>
      <c r="DD84" s="176"/>
      <c r="DE84" s="176"/>
      <c r="DF84" s="176"/>
      <c r="DG84" s="176"/>
      <c r="DH84" s="176"/>
      <c r="DI84" s="176"/>
      <c r="DJ84" s="176"/>
      <c r="DK84" s="176"/>
      <c r="DL84" s="176"/>
      <c r="DM84" s="176"/>
      <c r="DN84" s="176"/>
      <c r="DO84" s="176"/>
      <c r="DP84" s="176"/>
      <c r="DQ84" s="176"/>
      <c r="DR84" s="176"/>
      <c r="DS84" s="176"/>
      <c r="DT84" s="176"/>
      <c r="DU84" s="176"/>
      <c r="DV84" s="176"/>
      <c r="DW84" s="176"/>
      <c r="DX84" s="176"/>
      <c r="DY84" s="176"/>
      <c r="DZ84" s="176"/>
      <c r="EA84" s="176"/>
      <c r="EB84" s="176"/>
      <c r="EC84" s="176"/>
      <c r="ED84" s="176"/>
      <c r="EE84" s="176"/>
      <c r="EF84" s="176"/>
      <c r="EG84" s="176"/>
      <c r="EH84" s="176"/>
      <c r="EI84" s="176"/>
      <c r="EJ84" s="176"/>
      <c r="EK84" s="176"/>
      <c r="EL84" s="176"/>
      <c r="EM84" s="176"/>
      <c r="EN84" s="176"/>
      <c r="EO84" s="176"/>
      <c r="EP84" s="176"/>
      <c r="EQ84" s="176"/>
      <c r="ER84" s="176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</row>
    <row r="85" spans="1:218" s="18" customFormat="1" ht="52.15" customHeight="1" x14ac:dyDescent="0.25">
      <c r="A85" s="19">
        <v>64</v>
      </c>
      <c r="B85" s="139" t="s">
        <v>7</v>
      </c>
      <c r="C85" s="139" t="s">
        <v>82</v>
      </c>
      <c r="D85" s="139" t="s">
        <v>58</v>
      </c>
      <c r="E85" s="140">
        <v>125</v>
      </c>
      <c r="F85" s="140" t="s">
        <v>127</v>
      </c>
      <c r="G85" s="137" t="s">
        <v>5</v>
      </c>
      <c r="H85" s="140" t="s">
        <v>215</v>
      </c>
      <c r="I85" s="143"/>
      <c r="J85" s="129">
        <v>66666.67</v>
      </c>
      <c r="K85" s="129"/>
      <c r="L85" s="129">
        <v>66666.67</v>
      </c>
      <c r="M85" s="129"/>
      <c r="N85" s="129">
        <f>215929-J85-L85</f>
        <v>82595.660000000018</v>
      </c>
      <c r="O85" s="129"/>
      <c r="P85" s="129"/>
      <c r="Q85" s="129"/>
      <c r="R85" s="129"/>
      <c r="S85" s="129"/>
      <c r="T85" s="129"/>
      <c r="U85" s="129"/>
      <c r="V85" s="129">
        <f t="shared" si="31"/>
        <v>215929</v>
      </c>
      <c r="W85" s="129"/>
      <c r="X85" s="129"/>
      <c r="Y85" s="129"/>
      <c r="Z85" s="129"/>
      <c r="AA85" s="129"/>
      <c r="AB85" s="129"/>
      <c r="AC85" s="129"/>
      <c r="AD85" s="129"/>
      <c r="AE85" s="129"/>
      <c r="AF85" s="129">
        <f t="shared" si="0"/>
        <v>0</v>
      </c>
      <c r="AG85" s="129"/>
      <c r="AH85" s="129"/>
      <c r="AI85" s="129">
        <f t="shared" si="1"/>
        <v>215929</v>
      </c>
      <c r="AJ85" s="152" t="s">
        <v>64</v>
      </c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0"/>
      <c r="CL85" s="170"/>
      <c r="CM85" s="170"/>
      <c r="CN85" s="170"/>
      <c r="CO85" s="170"/>
      <c r="CP85" s="170"/>
      <c r="CQ85" s="170"/>
      <c r="CR85" s="170"/>
      <c r="CS85" s="170"/>
      <c r="CT85" s="170"/>
      <c r="CU85" s="170"/>
      <c r="CV85" s="170"/>
      <c r="CW85" s="170"/>
      <c r="CX85" s="170"/>
      <c r="CY85" s="170"/>
      <c r="CZ85" s="170"/>
      <c r="DA85" s="170"/>
      <c r="DB85" s="170"/>
      <c r="DC85" s="170"/>
      <c r="DD85" s="170"/>
      <c r="DE85" s="170"/>
      <c r="DF85" s="170"/>
      <c r="DG85" s="170"/>
      <c r="DH85" s="170"/>
      <c r="DI85" s="170"/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DU85" s="170"/>
      <c r="DV85" s="170"/>
      <c r="DW85" s="170"/>
      <c r="DX85" s="170"/>
      <c r="DY85" s="170"/>
      <c r="DZ85" s="170"/>
      <c r="EA85" s="170"/>
      <c r="EB85" s="170"/>
      <c r="EC85" s="170"/>
      <c r="ED85" s="170"/>
      <c r="EE85" s="170"/>
      <c r="EF85" s="170"/>
      <c r="EG85" s="170"/>
      <c r="EH85" s="170"/>
      <c r="EI85" s="170"/>
      <c r="EJ85" s="170"/>
      <c r="EK85" s="170"/>
      <c r="EL85" s="170"/>
      <c r="EM85" s="170"/>
      <c r="EN85" s="170"/>
      <c r="EO85" s="170"/>
      <c r="EP85" s="170"/>
      <c r="EQ85" s="170"/>
      <c r="ER85" s="170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</row>
    <row r="86" spans="1:218" s="18" customFormat="1" ht="34.15" customHeight="1" x14ac:dyDescent="0.25">
      <c r="A86" s="19">
        <v>65</v>
      </c>
      <c r="B86" s="193" t="s">
        <v>111</v>
      </c>
      <c r="C86" s="194"/>
      <c r="D86" s="194"/>
      <c r="E86" s="138"/>
      <c r="F86" s="138"/>
      <c r="G86" s="138"/>
      <c r="H86" s="138"/>
      <c r="I86" s="129"/>
      <c r="J86" s="129"/>
      <c r="K86" s="129"/>
      <c r="L86" s="129">
        <f>L87</f>
        <v>65000</v>
      </c>
      <c r="M86" s="129"/>
      <c r="N86" s="129">
        <f>N87</f>
        <v>52901.45</v>
      </c>
      <c r="O86" s="129"/>
      <c r="P86" s="129">
        <f>P87</f>
        <v>11232.88</v>
      </c>
      <c r="Q86" s="129"/>
      <c r="R86" s="129">
        <f>R87</f>
        <v>5951.15</v>
      </c>
      <c r="S86" s="129"/>
      <c r="T86" s="129"/>
      <c r="U86" s="129"/>
      <c r="V86" s="129">
        <f t="shared" si="31"/>
        <v>135085.48000000001</v>
      </c>
      <c r="W86" s="129"/>
      <c r="X86" s="129"/>
      <c r="Y86" s="129"/>
      <c r="Z86" s="129"/>
      <c r="AA86" s="129"/>
      <c r="AB86" s="129"/>
      <c r="AC86" s="129"/>
      <c r="AD86" s="129"/>
      <c r="AE86" s="129"/>
      <c r="AF86" s="129">
        <f t="shared" si="0"/>
        <v>0</v>
      </c>
      <c r="AG86" s="129"/>
      <c r="AH86" s="129"/>
      <c r="AI86" s="129">
        <f t="shared" si="1"/>
        <v>135085.48000000001</v>
      </c>
      <c r="AJ86" s="152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  <c r="CH86" s="170"/>
      <c r="CI86" s="170"/>
      <c r="CJ86" s="170"/>
      <c r="CK86" s="170"/>
      <c r="CL86" s="170"/>
      <c r="CM86" s="170"/>
      <c r="CN86" s="170"/>
      <c r="CO86" s="170"/>
      <c r="CP86" s="170"/>
      <c r="CQ86" s="170"/>
      <c r="CR86" s="170"/>
      <c r="CS86" s="170"/>
      <c r="CT86" s="170"/>
      <c r="CU86" s="170"/>
      <c r="CV86" s="170"/>
      <c r="CW86" s="170"/>
      <c r="CX86" s="170"/>
      <c r="CY86" s="170"/>
      <c r="CZ86" s="170"/>
      <c r="DA86" s="170"/>
      <c r="DB86" s="170"/>
      <c r="DC86" s="170"/>
      <c r="DD86" s="170"/>
      <c r="DE86" s="170"/>
      <c r="DF86" s="170"/>
      <c r="DG86" s="170"/>
      <c r="DH86" s="17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DU86" s="170"/>
      <c r="DV86" s="170"/>
      <c r="DW86" s="170"/>
      <c r="DX86" s="170"/>
      <c r="DY86" s="170"/>
      <c r="DZ86" s="170"/>
      <c r="EA86" s="170"/>
      <c r="EB86" s="170"/>
      <c r="EC86" s="170"/>
      <c r="ED86" s="170"/>
      <c r="EE86" s="170"/>
      <c r="EF86" s="170"/>
      <c r="EG86" s="170"/>
      <c r="EH86" s="170"/>
      <c r="EI86" s="170"/>
      <c r="EJ86" s="170"/>
      <c r="EK86" s="170"/>
      <c r="EL86" s="170"/>
      <c r="EM86" s="170"/>
      <c r="EN86" s="170"/>
      <c r="EO86" s="170"/>
      <c r="EP86" s="170"/>
      <c r="EQ86" s="170"/>
      <c r="ER86" s="170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</row>
    <row r="87" spans="1:218" s="18" customFormat="1" ht="25.9" customHeight="1" x14ac:dyDescent="0.25">
      <c r="A87" s="19">
        <v>66</v>
      </c>
      <c r="B87" s="193" t="s">
        <v>110</v>
      </c>
      <c r="C87" s="194"/>
      <c r="D87" s="194"/>
      <c r="E87" s="137"/>
      <c r="F87" s="137"/>
      <c r="G87" s="137"/>
      <c r="H87" s="137"/>
      <c r="I87" s="143"/>
      <c r="J87" s="129"/>
      <c r="K87" s="129"/>
      <c r="L87" s="129">
        <f>L88+L89</f>
        <v>65000</v>
      </c>
      <c r="M87" s="129"/>
      <c r="N87" s="129">
        <f t="shared" ref="N87:R87" si="32">N88+N89</f>
        <v>52901.45</v>
      </c>
      <c r="O87" s="129"/>
      <c r="P87" s="129">
        <f t="shared" si="32"/>
        <v>11232.88</v>
      </c>
      <c r="Q87" s="129"/>
      <c r="R87" s="129">
        <f t="shared" si="32"/>
        <v>5951.15</v>
      </c>
      <c r="S87" s="129"/>
      <c r="T87" s="129"/>
      <c r="U87" s="129"/>
      <c r="V87" s="129">
        <f t="shared" si="31"/>
        <v>135085.48000000001</v>
      </c>
      <c r="W87" s="129"/>
      <c r="X87" s="129"/>
      <c r="Y87" s="129"/>
      <c r="Z87" s="129"/>
      <c r="AA87" s="129"/>
      <c r="AB87" s="129"/>
      <c r="AC87" s="129"/>
      <c r="AD87" s="129"/>
      <c r="AE87" s="129"/>
      <c r="AF87" s="129">
        <f t="shared" si="0"/>
        <v>0</v>
      </c>
      <c r="AG87" s="129"/>
      <c r="AH87" s="129"/>
      <c r="AI87" s="129">
        <f t="shared" si="1"/>
        <v>135085.48000000001</v>
      </c>
      <c r="AJ87" s="152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  <c r="CC87" s="170"/>
      <c r="CD87" s="170"/>
      <c r="CE87" s="170"/>
      <c r="CF87" s="170"/>
      <c r="CG87" s="170"/>
      <c r="CH87" s="170"/>
      <c r="CI87" s="170"/>
      <c r="CJ87" s="170"/>
      <c r="CK87" s="170"/>
      <c r="CL87" s="170"/>
      <c r="CM87" s="170"/>
      <c r="CN87" s="170"/>
      <c r="CO87" s="170"/>
      <c r="CP87" s="170"/>
      <c r="CQ87" s="170"/>
      <c r="CR87" s="170"/>
      <c r="CS87" s="170"/>
      <c r="CT87" s="170"/>
      <c r="CU87" s="170"/>
      <c r="CV87" s="170"/>
      <c r="CW87" s="170"/>
      <c r="CX87" s="170"/>
      <c r="CY87" s="170"/>
      <c r="CZ87" s="170"/>
      <c r="DA87" s="170"/>
      <c r="DB87" s="170"/>
      <c r="DC87" s="170"/>
      <c r="DD87" s="170"/>
      <c r="DE87" s="170"/>
      <c r="DF87" s="170"/>
      <c r="DG87" s="170"/>
      <c r="DH87" s="17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DU87" s="170"/>
      <c r="DV87" s="170"/>
      <c r="DW87" s="170"/>
      <c r="DX87" s="170"/>
      <c r="DY87" s="170"/>
      <c r="DZ87" s="170"/>
      <c r="EA87" s="170"/>
      <c r="EB87" s="170"/>
      <c r="EC87" s="170"/>
      <c r="ED87" s="170"/>
      <c r="EE87" s="170"/>
      <c r="EF87" s="170"/>
      <c r="EG87" s="170"/>
      <c r="EH87" s="170"/>
      <c r="EI87" s="170"/>
      <c r="EJ87" s="170"/>
      <c r="EK87" s="170"/>
      <c r="EL87" s="170"/>
      <c r="EM87" s="170"/>
      <c r="EN87" s="170"/>
      <c r="EO87" s="170"/>
      <c r="EP87" s="170"/>
      <c r="EQ87" s="170"/>
      <c r="ER87" s="170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</row>
    <row r="88" spans="1:218" s="22" customFormat="1" ht="66.599999999999994" customHeight="1" x14ac:dyDescent="0.25">
      <c r="A88" s="19">
        <v>67</v>
      </c>
      <c r="B88" s="137" t="s">
        <v>344</v>
      </c>
      <c r="C88" s="139" t="s">
        <v>75</v>
      </c>
      <c r="D88" s="137" t="s">
        <v>104</v>
      </c>
      <c r="E88" s="140" t="s">
        <v>214</v>
      </c>
      <c r="F88" s="140"/>
      <c r="G88" s="137" t="s">
        <v>17</v>
      </c>
      <c r="H88" s="140" t="s">
        <v>213</v>
      </c>
      <c r="I88" s="129"/>
      <c r="J88" s="129"/>
      <c r="K88" s="129"/>
      <c r="L88" s="129">
        <v>65000</v>
      </c>
      <c r="M88" s="129"/>
      <c r="N88" s="129">
        <v>49380</v>
      </c>
      <c r="O88" s="129"/>
      <c r="P88" s="129"/>
      <c r="Q88" s="129"/>
      <c r="R88" s="129"/>
      <c r="S88" s="129"/>
      <c r="T88" s="129"/>
      <c r="U88" s="129"/>
      <c r="V88" s="129">
        <f t="shared" si="31"/>
        <v>114380</v>
      </c>
      <c r="W88" s="129"/>
      <c r="X88" s="129"/>
      <c r="Y88" s="129"/>
      <c r="Z88" s="129"/>
      <c r="AA88" s="129"/>
      <c r="AB88" s="129"/>
      <c r="AC88" s="129"/>
      <c r="AD88" s="129"/>
      <c r="AE88" s="129"/>
      <c r="AF88" s="129">
        <f t="shared" si="0"/>
        <v>0</v>
      </c>
      <c r="AG88" s="129"/>
      <c r="AH88" s="129"/>
      <c r="AI88" s="129">
        <f t="shared" si="1"/>
        <v>114380</v>
      </c>
      <c r="AJ88" s="152" t="s">
        <v>20</v>
      </c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</row>
    <row r="89" spans="1:218" s="22" customFormat="1" ht="148.15" customHeight="1" x14ac:dyDescent="0.25">
      <c r="A89" s="19">
        <v>68</v>
      </c>
      <c r="B89" s="137" t="s">
        <v>267</v>
      </c>
      <c r="C89" s="139" t="s">
        <v>73</v>
      </c>
      <c r="D89" s="137" t="s">
        <v>470</v>
      </c>
      <c r="E89" s="140" t="s">
        <v>158</v>
      </c>
      <c r="F89" s="140" t="s">
        <v>108</v>
      </c>
      <c r="G89" s="137" t="s">
        <v>5</v>
      </c>
      <c r="H89" s="140" t="s">
        <v>218</v>
      </c>
      <c r="I89" s="129"/>
      <c r="J89" s="129"/>
      <c r="K89" s="129"/>
      <c r="L89" s="129"/>
      <c r="M89" s="129"/>
      <c r="N89" s="129">
        <v>3521.45</v>
      </c>
      <c r="O89" s="129"/>
      <c r="P89" s="129">
        <f>11232.88</f>
        <v>11232.88</v>
      </c>
      <c r="Q89" s="129"/>
      <c r="R89" s="129">
        <v>5951.15</v>
      </c>
      <c r="S89" s="129"/>
      <c r="T89" s="129"/>
      <c r="U89" s="129"/>
      <c r="V89" s="129">
        <f>J89+L89+N89+P89+R89+T89</f>
        <v>20705.479999999996</v>
      </c>
      <c r="W89" s="129"/>
      <c r="X89" s="129"/>
      <c r="Y89" s="129"/>
      <c r="Z89" s="129"/>
      <c r="AA89" s="129"/>
      <c r="AB89" s="129"/>
      <c r="AC89" s="129"/>
      <c r="AD89" s="129"/>
      <c r="AE89" s="129"/>
      <c r="AF89" s="129">
        <f t="shared" si="0"/>
        <v>0</v>
      </c>
      <c r="AG89" s="129"/>
      <c r="AH89" s="129"/>
      <c r="AI89" s="129">
        <f t="shared" si="1"/>
        <v>20705.479999999996</v>
      </c>
      <c r="AJ89" s="152" t="s">
        <v>803</v>
      </c>
      <c r="AK89" s="178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</row>
    <row r="90" spans="1:218" s="22" customFormat="1" ht="45.6" customHeight="1" x14ac:dyDescent="0.25">
      <c r="A90" s="19">
        <v>69</v>
      </c>
      <c r="B90" s="193" t="s">
        <v>212</v>
      </c>
      <c r="C90" s="194"/>
      <c r="D90" s="194"/>
      <c r="E90" s="137"/>
      <c r="F90" s="137"/>
      <c r="G90" s="137"/>
      <c r="H90" s="137"/>
      <c r="I90" s="129">
        <f>SUM(I91:I93)</f>
        <v>1567.62</v>
      </c>
      <c r="J90" s="129">
        <f>SUM(J91:J93)</f>
        <v>0</v>
      </c>
      <c r="K90" s="129"/>
      <c r="L90" s="129">
        <f>SUM(L91:L93)</f>
        <v>1300</v>
      </c>
      <c r="M90" s="129"/>
      <c r="N90" s="129">
        <f>SUM(N91:N93)</f>
        <v>15500</v>
      </c>
      <c r="O90" s="129"/>
      <c r="P90" s="129">
        <f>SUM(P91:P93)</f>
        <v>74614.63</v>
      </c>
      <c r="Q90" s="129"/>
      <c r="R90" s="129">
        <f>SUM(R91:R93)</f>
        <v>410151.75</v>
      </c>
      <c r="S90" s="129"/>
      <c r="T90" s="129">
        <f>SUM(T91:T93)</f>
        <v>250545.6</v>
      </c>
      <c r="U90" s="129"/>
      <c r="V90" s="129">
        <f>J90+L90+N90+P90+R90+T90</f>
        <v>752111.98</v>
      </c>
      <c r="W90" s="129">
        <f>SUM(W91:W93)</f>
        <v>0</v>
      </c>
      <c r="X90" s="129"/>
      <c r="Y90" s="129"/>
      <c r="Z90" s="129"/>
      <c r="AA90" s="129">
        <f>AA92+AA93</f>
        <v>506628.80000000005</v>
      </c>
      <c r="AB90" s="129"/>
      <c r="AC90" s="129"/>
      <c r="AD90" s="129"/>
      <c r="AE90" s="129"/>
      <c r="AF90" s="129">
        <f t="shared" si="0"/>
        <v>506628.80000000005</v>
      </c>
      <c r="AG90" s="129"/>
      <c r="AH90" s="129"/>
      <c r="AI90" s="129">
        <f t="shared" si="1"/>
        <v>1260308.3999999999</v>
      </c>
      <c r="AJ90" s="142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  <c r="BV90" s="176"/>
      <c r="BW90" s="176"/>
      <c r="BX90" s="176"/>
      <c r="BY90" s="176"/>
      <c r="BZ90" s="176"/>
      <c r="CA90" s="176"/>
      <c r="CB90" s="176"/>
      <c r="CC90" s="176"/>
      <c r="CD90" s="176"/>
      <c r="CE90" s="176"/>
      <c r="CF90" s="176"/>
      <c r="CG90" s="176"/>
      <c r="CH90" s="176"/>
      <c r="CI90" s="176"/>
      <c r="CJ90" s="176"/>
      <c r="CK90" s="176"/>
      <c r="CL90" s="176"/>
      <c r="CM90" s="176"/>
      <c r="CN90" s="176"/>
      <c r="CO90" s="176"/>
      <c r="CP90" s="176"/>
      <c r="CQ90" s="176"/>
      <c r="CR90" s="176"/>
      <c r="CS90" s="176"/>
      <c r="CT90" s="176"/>
      <c r="CU90" s="176"/>
      <c r="CV90" s="176"/>
      <c r="CW90" s="176"/>
      <c r="CX90" s="176"/>
      <c r="CY90" s="176"/>
      <c r="CZ90" s="176"/>
      <c r="DA90" s="176"/>
      <c r="DB90" s="176"/>
      <c r="DC90" s="176"/>
      <c r="DD90" s="176"/>
      <c r="DE90" s="176"/>
      <c r="DF90" s="176"/>
      <c r="DG90" s="176"/>
      <c r="DH90" s="176"/>
      <c r="DI90" s="176"/>
      <c r="DJ90" s="176"/>
      <c r="DK90" s="176"/>
      <c r="DL90" s="176"/>
      <c r="DM90" s="176"/>
      <c r="DN90" s="176"/>
      <c r="DO90" s="176"/>
      <c r="DP90" s="176"/>
      <c r="DQ90" s="176"/>
      <c r="DR90" s="176"/>
      <c r="DS90" s="176"/>
      <c r="DT90" s="176"/>
      <c r="DU90" s="176"/>
      <c r="DV90" s="176"/>
      <c r="DW90" s="176"/>
      <c r="DX90" s="176"/>
      <c r="DY90" s="176"/>
      <c r="DZ90" s="176"/>
      <c r="EA90" s="176"/>
      <c r="EB90" s="176"/>
      <c r="EC90" s="176"/>
      <c r="ED90" s="176"/>
      <c r="EE90" s="176"/>
      <c r="EF90" s="176"/>
      <c r="EG90" s="176"/>
      <c r="EH90" s="176"/>
      <c r="EI90" s="176"/>
      <c r="EJ90" s="176"/>
      <c r="EK90" s="176"/>
      <c r="EL90" s="176"/>
      <c r="EM90" s="176"/>
      <c r="EN90" s="176"/>
      <c r="EO90" s="176"/>
      <c r="EP90" s="176"/>
      <c r="EQ90" s="176"/>
      <c r="ER90" s="176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</row>
    <row r="91" spans="1:218" s="22" customFormat="1" ht="120.6" customHeight="1" x14ac:dyDescent="0.25">
      <c r="A91" s="19">
        <v>70</v>
      </c>
      <c r="B91" s="137" t="s">
        <v>211</v>
      </c>
      <c r="C91" s="139" t="s">
        <v>73</v>
      </c>
      <c r="D91" s="137" t="s">
        <v>324</v>
      </c>
      <c r="E91" s="140" t="s">
        <v>258</v>
      </c>
      <c r="F91" s="140" t="s">
        <v>108</v>
      </c>
      <c r="G91" s="137" t="s">
        <v>11</v>
      </c>
      <c r="H91" s="140" t="s">
        <v>210</v>
      </c>
      <c r="I91" s="129"/>
      <c r="J91" s="129"/>
      <c r="K91" s="129"/>
      <c r="L91" s="129"/>
      <c r="M91" s="129"/>
      <c r="N91" s="129">
        <v>15500</v>
      </c>
      <c r="O91" s="129"/>
      <c r="P91" s="129">
        <v>74464.63</v>
      </c>
      <c r="Q91" s="129"/>
      <c r="R91" s="129">
        <v>410151.75</v>
      </c>
      <c r="S91" s="129"/>
      <c r="T91" s="129">
        <v>250545.6</v>
      </c>
      <c r="U91" s="129"/>
      <c r="V91" s="129">
        <f>J91+L91+N91+P91+R91+T91</f>
        <v>750661.98</v>
      </c>
      <c r="W91" s="129"/>
      <c r="X91" s="129"/>
      <c r="Y91" s="129"/>
      <c r="Z91" s="129"/>
      <c r="AA91" s="129"/>
      <c r="AB91" s="129"/>
      <c r="AC91" s="129"/>
      <c r="AD91" s="129"/>
      <c r="AE91" s="129"/>
      <c r="AF91" s="129">
        <f t="shared" ref="AF91:AF102" si="33">W91+Y91+AA91+AC91+AE91</f>
        <v>0</v>
      </c>
      <c r="AG91" s="129"/>
      <c r="AH91" s="129"/>
      <c r="AI91" s="129">
        <f t="shared" ref="AI91:AI102" si="34">I91+V91+AF91+AG91</f>
        <v>750661.98</v>
      </c>
      <c r="AJ91" s="152" t="s">
        <v>20</v>
      </c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176"/>
      <c r="BN91" s="176"/>
      <c r="BO91" s="176"/>
      <c r="BP91" s="176"/>
      <c r="BQ91" s="176"/>
      <c r="BR91" s="176"/>
      <c r="BS91" s="176"/>
      <c r="BT91" s="176"/>
      <c r="BU91" s="176"/>
      <c r="BV91" s="176"/>
      <c r="BW91" s="176"/>
      <c r="BX91" s="176"/>
      <c r="BY91" s="176"/>
      <c r="BZ91" s="176"/>
      <c r="CA91" s="176"/>
      <c r="CB91" s="176"/>
      <c r="CC91" s="176"/>
      <c r="CD91" s="176"/>
      <c r="CE91" s="176"/>
      <c r="CF91" s="176"/>
      <c r="CG91" s="176"/>
      <c r="CH91" s="176"/>
      <c r="CI91" s="176"/>
      <c r="CJ91" s="176"/>
      <c r="CK91" s="176"/>
      <c r="CL91" s="176"/>
      <c r="CM91" s="176"/>
      <c r="CN91" s="176"/>
      <c r="CO91" s="176"/>
      <c r="CP91" s="176"/>
      <c r="CQ91" s="176"/>
      <c r="CR91" s="176"/>
      <c r="CS91" s="176"/>
      <c r="CT91" s="176"/>
      <c r="CU91" s="176"/>
      <c r="CV91" s="176"/>
      <c r="CW91" s="176"/>
      <c r="CX91" s="176"/>
      <c r="CY91" s="176"/>
      <c r="CZ91" s="176"/>
      <c r="DA91" s="176"/>
      <c r="DB91" s="176"/>
      <c r="DC91" s="176"/>
      <c r="DD91" s="176"/>
      <c r="DE91" s="176"/>
      <c r="DF91" s="176"/>
      <c r="DG91" s="176"/>
      <c r="DH91" s="176"/>
      <c r="DI91" s="176"/>
      <c r="DJ91" s="176"/>
      <c r="DK91" s="176"/>
      <c r="DL91" s="176"/>
      <c r="DM91" s="176"/>
      <c r="DN91" s="176"/>
      <c r="DO91" s="176"/>
      <c r="DP91" s="176"/>
      <c r="DQ91" s="176"/>
      <c r="DR91" s="176"/>
      <c r="DS91" s="176"/>
      <c r="DT91" s="176"/>
      <c r="DU91" s="176"/>
      <c r="DV91" s="176"/>
      <c r="DW91" s="176"/>
      <c r="DX91" s="176"/>
      <c r="DY91" s="176"/>
      <c r="DZ91" s="176"/>
      <c r="EA91" s="176"/>
      <c r="EB91" s="176"/>
      <c r="EC91" s="176"/>
      <c r="ED91" s="176"/>
      <c r="EE91" s="176"/>
      <c r="EF91" s="176"/>
      <c r="EG91" s="176"/>
      <c r="EH91" s="176"/>
      <c r="EI91" s="176"/>
      <c r="EJ91" s="176"/>
      <c r="EK91" s="176"/>
      <c r="EL91" s="176"/>
      <c r="EM91" s="176"/>
      <c r="EN91" s="176"/>
      <c r="EO91" s="176"/>
      <c r="EP91" s="176"/>
      <c r="EQ91" s="176"/>
      <c r="ER91" s="176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</row>
    <row r="92" spans="1:218" s="22" customFormat="1" ht="138" customHeight="1" x14ac:dyDescent="0.25">
      <c r="A92" s="19">
        <v>71</v>
      </c>
      <c r="B92" s="137" t="s">
        <v>609</v>
      </c>
      <c r="C92" s="137" t="s">
        <v>79</v>
      </c>
      <c r="D92" s="137" t="s">
        <v>180</v>
      </c>
      <c r="E92" s="140">
        <v>1</v>
      </c>
      <c r="F92" s="140" t="s">
        <v>108</v>
      </c>
      <c r="G92" s="144" t="s">
        <v>328</v>
      </c>
      <c r="H92" s="140" t="s">
        <v>610</v>
      </c>
      <c r="I92" s="129"/>
      <c r="J92" s="129"/>
      <c r="K92" s="129"/>
      <c r="L92" s="129">
        <v>1300</v>
      </c>
      <c r="M92" s="129"/>
      <c r="N92" s="129"/>
      <c r="O92" s="129"/>
      <c r="P92" s="129"/>
      <c r="Q92" s="129"/>
      <c r="R92" s="129"/>
      <c r="S92" s="129"/>
      <c r="T92" s="129"/>
      <c r="U92" s="129"/>
      <c r="V92" s="129">
        <f t="shared" ref="V92:V93" si="35">J92+L92+N92+P92+R92+T92</f>
        <v>1300</v>
      </c>
      <c r="W92" s="129"/>
      <c r="X92" s="129"/>
      <c r="Y92" s="129"/>
      <c r="Z92" s="129"/>
      <c r="AA92" s="129">
        <v>293337.76</v>
      </c>
      <c r="AB92" s="129" t="s">
        <v>207</v>
      </c>
      <c r="AC92" s="129"/>
      <c r="AD92" s="129"/>
      <c r="AE92" s="129"/>
      <c r="AF92" s="129">
        <f t="shared" si="33"/>
        <v>293337.76</v>
      </c>
      <c r="AG92" s="129"/>
      <c r="AH92" s="129"/>
      <c r="AI92" s="129">
        <f t="shared" si="34"/>
        <v>294637.76</v>
      </c>
      <c r="AJ92" s="152" t="s">
        <v>330</v>
      </c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</row>
    <row r="93" spans="1:218" s="22" customFormat="1" ht="119.45" customHeight="1" x14ac:dyDescent="0.25">
      <c r="A93" s="19">
        <v>72</v>
      </c>
      <c r="B93" s="137" t="s">
        <v>178</v>
      </c>
      <c r="C93" s="137" t="s">
        <v>79</v>
      </c>
      <c r="D93" s="137" t="s">
        <v>325</v>
      </c>
      <c r="E93" s="140">
        <v>1</v>
      </c>
      <c r="F93" s="129" t="s">
        <v>108</v>
      </c>
      <c r="G93" s="137" t="s">
        <v>328</v>
      </c>
      <c r="H93" s="137" t="s">
        <v>329</v>
      </c>
      <c r="I93" s="129">
        <v>1567.62</v>
      </c>
      <c r="J93" s="129"/>
      <c r="K93" s="129"/>
      <c r="L93" s="129"/>
      <c r="M93" s="129"/>
      <c r="N93" s="129"/>
      <c r="O93" s="129"/>
      <c r="P93" s="129">
        <v>150</v>
      </c>
      <c r="Q93" s="129"/>
      <c r="R93" s="129"/>
      <c r="S93" s="129"/>
      <c r="T93" s="129"/>
      <c r="U93" s="129"/>
      <c r="V93" s="129">
        <f t="shared" si="35"/>
        <v>150</v>
      </c>
      <c r="W93" s="129"/>
      <c r="X93" s="129"/>
      <c r="Y93" s="129"/>
      <c r="Z93" s="129"/>
      <c r="AA93" s="129">
        <v>213291.04</v>
      </c>
      <c r="AB93" s="129" t="s">
        <v>207</v>
      </c>
      <c r="AC93" s="129"/>
      <c r="AD93" s="129"/>
      <c r="AE93" s="129"/>
      <c r="AF93" s="129">
        <f t="shared" si="33"/>
        <v>213291.04</v>
      </c>
      <c r="AG93" s="129"/>
      <c r="AH93" s="129"/>
      <c r="AI93" s="129">
        <f t="shared" si="34"/>
        <v>215008.66</v>
      </c>
      <c r="AJ93" s="152" t="s">
        <v>331</v>
      </c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76"/>
      <c r="BM93" s="176"/>
      <c r="BN93" s="176"/>
      <c r="BO93" s="176"/>
      <c r="BP93" s="176"/>
      <c r="BQ93" s="176"/>
      <c r="BR93" s="176"/>
      <c r="BS93" s="176"/>
      <c r="BT93" s="176"/>
      <c r="BU93" s="176"/>
      <c r="BV93" s="176"/>
      <c r="BW93" s="176"/>
      <c r="BX93" s="176"/>
      <c r="BY93" s="176"/>
      <c r="BZ93" s="176"/>
      <c r="CA93" s="176"/>
      <c r="CB93" s="176"/>
      <c r="CC93" s="176"/>
      <c r="CD93" s="176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176"/>
      <c r="CP93" s="176"/>
      <c r="CQ93" s="176"/>
      <c r="CR93" s="176"/>
      <c r="CS93" s="176"/>
      <c r="CT93" s="176"/>
      <c r="CU93" s="176"/>
      <c r="CV93" s="176"/>
      <c r="CW93" s="176"/>
      <c r="CX93" s="176"/>
      <c r="CY93" s="176"/>
      <c r="CZ93" s="176"/>
      <c r="DA93" s="176"/>
      <c r="DB93" s="176"/>
      <c r="DC93" s="176"/>
      <c r="DD93" s="176"/>
      <c r="DE93" s="176"/>
      <c r="DF93" s="176"/>
      <c r="DG93" s="176"/>
      <c r="DH93" s="176"/>
      <c r="DI93" s="176"/>
      <c r="DJ93" s="176"/>
      <c r="DK93" s="176"/>
      <c r="DL93" s="176"/>
      <c r="DM93" s="176"/>
      <c r="DN93" s="176"/>
      <c r="DO93" s="176"/>
      <c r="DP93" s="176"/>
      <c r="DQ93" s="176"/>
      <c r="DR93" s="176"/>
      <c r="DS93" s="176"/>
      <c r="DT93" s="176"/>
      <c r="DU93" s="176"/>
      <c r="DV93" s="176"/>
      <c r="DW93" s="176"/>
      <c r="DX93" s="176"/>
      <c r="DY93" s="176"/>
      <c r="DZ93" s="176"/>
      <c r="EA93" s="176"/>
      <c r="EB93" s="176"/>
      <c r="EC93" s="176"/>
      <c r="ED93" s="176"/>
      <c r="EE93" s="176"/>
      <c r="EF93" s="176"/>
      <c r="EG93" s="176"/>
      <c r="EH93" s="176"/>
      <c r="EI93" s="176"/>
      <c r="EJ93" s="176"/>
      <c r="EK93" s="176"/>
      <c r="EL93" s="176"/>
      <c r="EM93" s="176"/>
      <c r="EN93" s="176"/>
      <c r="EO93" s="176"/>
      <c r="EP93" s="176"/>
      <c r="EQ93" s="176"/>
      <c r="ER93" s="176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</row>
    <row r="94" spans="1:218" s="51" customFormat="1" ht="33" customHeight="1" x14ac:dyDescent="0.25">
      <c r="A94" s="19">
        <v>73</v>
      </c>
      <c r="B94" s="137" t="s">
        <v>209</v>
      </c>
      <c r="C94" s="137"/>
      <c r="D94" s="137"/>
      <c r="E94" s="140"/>
      <c r="F94" s="137"/>
      <c r="G94" s="137"/>
      <c r="H94" s="137"/>
      <c r="I94" s="129"/>
      <c r="J94" s="129"/>
      <c r="K94" s="129"/>
      <c r="L94" s="129"/>
      <c r="M94" s="129"/>
      <c r="N94" s="129">
        <f>N96</f>
        <v>0</v>
      </c>
      <c r="O94" s="129"/>
      <c r="P94" s="129">
        <f>P95</f>
        <v>3900</v>
      </c>
      <c r="Q94" s="129"/>
      <c r="R94" s="129">
        <f t="shared" ref="R94:T94" si="36">R95</f>
        <v>19155</v>
      </c>
      <c r="S94" s="129"/>
      <c r="T94" s="129">
        <f t="shared" si="36"/>
        <v>206254.55</v>
      </c>
      <c r="U94" s="129"/>
      <c r="V94" s="129">
        <f>J94+L94+N94+P94+R94+T94</f>
        <v>229309.55</v>
      </c>
      <c r="W94" s="129">
        <f>W95</f>
        <v>1157984.5</v>
      </c>
      <c r="X94" s="129"/>
      <c r="Y94" s="129">
        <f t="shared" ref="Y94:AE94" si="37">Y95</f>
        <v>1670350.06</v>
      </c>
      <c r="Z94" s="129"/>
      <c r="AA94" s="129">
        <f t="shared" si="37"/>
        <v>102521.56</v>
      </c>
      <c r="AB94" s="129"/>
      <c r="AC94" s="129">
        <f t="shared" si="37"/>
        <v>0</v>
      </c>
      <c r="AD94" s="129"/>
      <c r="AE94" s="129">
        <f t="shared" si="37"/>
        <v>0</v>
      </c>
      <c r="AF94" s="129">
        <f t="shared" si="33"/>
        <v>2930856.12</v>
      </c>
      <c r="AG94" s="129">
        <f>AG95</f>
        <v>0</v>
      </c>
      <c r="AH94" s="129"/>
      <c r="AI94" s="129">
        <f t="shared" si="34"/>
        <v>3160165.67</v>
      </c>
      <c r="AJ94" s="142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76"/>
      <c r="BM94" s="176"/>
      <c r="BN94" s="176"/>
      <c r="BO94" s="176"/>
      <c r="BP94" s="176"/>
      <c r="BQ94" s="176"/>
      <c r="BR94" s="176"/>
      <c r="BS94" s="176"/>
      <c r="BT94" s="176"/>
      <c r="BU94" s="176"/>
      <c r="BV94" s="176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6"/>
      <c r="CH94" s="176"/>
      <c r="CI94" s="176"/>
      <c r="CJ94" s="176"/>
      <c r="CK94" s="176"/>
      <c r="CL94" s="176"/>
      <c r="CM94" s="176"/>
      <c r="CN94" s="176"/>
      <c r="CO94" s="176"/>
      <c r="CP94" s="176"/>
      <c r="CQ94" s="176"/>
      <c r="CR94" s="176"/>
      <c r="CS94" s="176"/>
      <c r="CT94" s="176"/>
      <c r="CU94" s="176"/>
      <c r="CV94" s="176"/>
      <c r="CW94" s="176"/>
      <c r="CX94" s="176"/>
      <c r="CY94" s="176"/>
      <c r="CZ94" s="176"/>
      <c r="DA94" s="176"/>
      <c r="DB94" s="176"/>
      <c r="DC94" s="176"/>
      <c r="DD94" s="176"/>
      <c r="DE94" s="176"/>
      <c r="DF94" s="176"/>
      <c r="DG94" s="176"/>
      <c r="DH94" s="176"/>
      <c r="DI94" s="176"/>
      <c r="DJ94" s="176"/>
      <c r="DK94" s="176"/>
      <c r="DL94" s="176"/>
      <c r="DM94" s="176"/>
      <c r="DN94" s="176"/>
      <c r="DO94" s="176"/>
      <c r="DP94" s="176"/>
      <c r="DQ94" s="176"/>
      <c r="DR94" s="176"/>
      <c r="DS94" s="176"/>
      <c r="DT94" s="176"/>
      <c r="DU94" s="176"/>
      <c r="DV94" s="176"/>
      <c r="DW94" s="176"/>
      <c r="DX94" s="176"/>
      <c r="DY94" s="176"/>
      <c r="DZ94" s="176"/>
      <c r="EA94" s="176"/>
      <c r="EB94" s="176"/>
      <c r="EC94" s="176"/>
      <c r="ED94" s="176"/>
      <c r="EE94" s="176"/>
      <c r="EF94" s="176"/>
      <c r="EG94" s="176"/>
      <c r="EH94" s="176"/>
      <c r="EI94" s="176"/>
      <c r="EJ94" s="176"/>
      <c r="EK94" s="176"/>
      <c r="EL94" s="176"/>
      <c r="EM94" s="176"/>
      <c r="EN94" s="176"/>
      <c r="EO94" s="176"/>
      <c r="EP94" s="176"/>
      <c r="EQ94" s="176"/>
      <c r="ER94" s="176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</row>
    <row r="95" spans="1:218" s="22" customFormat="1" ht="69" customHeight="1" x14ac:dyDescent="0.25">
      <c r="A95" s="19">
        <v>74</v>
      </c>
      <c r="B95" s="137" t="s">
        <v>106</v>
      </c>
      <c r="C95" s="137"/>
      <c r="D95" s="137"/>
      <c r="E95" s="140"/>
      <c r="F95" s="137"/>
      <c r="G95" s="137"/>
      <c r="H95" s="137"/>
      <c r="I95" s="129"/>
      <c r="J95" s="129"/>
      <c r="K95" s="129"/>
      <c r="L95" s="129"/>
      <c r="M95" s="129"/>
      <c r="N95" s="129">
        <f>N96</f>
        <v>0</v>
      </c>
      <c r="O95" s="129"/>
      <c r="P95" s="129">
        <f>P96</f>
        <v>3900</v>
      </c>
      <c r="Q95" s="129"/>
      <c r="R95" s="129">
        <f t="shared" ref="R95:T95" si="38">R96</f>
        <v>19155</v>
      </c>
      <c r="S95" s="129"/>
      <c r="T95" s="129">
        <f t="shared" si="38"/>
        <v>206254.55</v>
      </c>
      <c r="U95" s="129"/>
      <c r="V95" s="129">
        <f>J95+L95+N95+P95+R95+T95</f>
        <v>229309.55</v>
      </c>
      <c r="W95" s="129">
        <f>W97+W100</f>
        <v>1157984.5</v>
      </c>
      <c r="X95" s="129"/>
      <c r="Y95" s="129">
        <f t="shared" ref="Y95:AE95" si="39">Y97+Y100</f>
        <v>1670350.06</v>
      </c>
      <c r="Z95" s="129"/>
      <c r="AA95" s="129">
        <f t="shared" si="39"/>
        <v>102521.56</v>
      </c>
      <c r="AB95" s="129"/>
      <c r="AC95" s="129">
        <f t="shared" si="39"/>
        <v>0</v>
      </c>
      <c r="AD95" s="129"/>
      <c r="AE95" s="129">
        <f t="shared" si="39"/>
        <v>0</v>
      </c>
      <c r="AF95" s="129">
        <f t="shared" si="33"/>
        <v>2930856.12</v>
      </c>
      <c r="AG95" s="129">
        <f>AG97+AG100</f>
        <v>0</v>
      </c>
      <c r="AH95" s="129"/>
      <c r="AI95" s="129">
        <f t="shared" si="34"/>
        <v>3160165.67</v>
      </c>
      <c r="AJ95" s="142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76"/>
      <c r="BM95" s="176"/>
      <c r="BN95" s="176"/>
      <c r="BO95" s="176"/>
      <c r="BP95" s="176"/>
      <c r="BQ95" s="176"/>
      <c r="BR95" s="176"/>
      <c r="BS95" s="176"/>
      <c r="BT95" s="176"/>
      <c r="BU95" s="176"/>
      <c r="BV95" s="176"/>
      <c r="BW95" s="176"/>
      <c r="BX95" s="176"/>
      <c r="BY95" s="176"/>
      <c r="BZ95" s="176"/>
      <c r="CA95" s="176"/>
      <c r="CB95" s="176"/>
      <c r="CC95" s="176"/>
      <c r="CD95" s="176"/>
      <c r="CE95" s="176"/>
      <c r="CF95" s="176"/>
      <c r="CG95" s="176"/>
      <c r="CH95" s="176"/>
      <c r="CI95" s="176"/>
      <c r="CJ95" s="176"/>
      <c r="CK95" s="176"/>
      <c r="CL95" s="176"/>
      <c r="CM95" s="176"/>
      <c r="CN95" s="176"/>
      <c r="CO95" s="176"/>
      <c r="CP95" s="176"/>
      <c r="CQ95" s="176"/>
      <c r="CR95" s="176"/>
      <c r="CS95" s="176"/>
      <c r="CT95" s="176"/>
      <c r="CU95" s="176"/>
      <c r="CV95" s="176"/>
      <c r="CW95" s="176"/>
      <c r="CX95" s="176"/>
      <c r="CY95" s="176"/>
      <c r="CZ95" s="176"/>
      <c r="DA95" s="176"/>
      <c r="DB95" s="176"/>
      <c r="DC95" s="176"/>
      <c r="DD95" s="176"/>
      <c r="DE95" s="176"/>
      <c r="DF95" s="176"/>
      <c r="DG95" s="176"/>
      <c r="DH95" s="176"/>
      <c r="DI95" s="176"/>
      <c r="DJ95" s="176"/>
      <c r="DK95" s="176"/>
      <c r="DL95" s="176"/>
      <c r="DM95" s="176"/>
      <c r="DN95" s="176"/>
      <c r="DO95" s="176"/>
      <c r="DP95" s="176"/>
      <c r="DQ95" s="176"/>
      <c r="DR95" s="176"/>
      <c r="DS95" s="176"/>
      <c r="DT95" s="176"/>
      <c r="DU95" s="176"/>
      <c r="DV95" s="176"/>
      <c r="DW95" s="176"/>
      <c r="DX95" s="176"/>
      <c r="DY95" s="176"/>
      <c r="DZ95" s="176"/>
      <c r="EA95" s="176"/>
      <c r="EB95" s="176"/>
      <c r="EC95" s="176"/>
      <c r="ED95" s="176"/>
      <c r="EE95" s="176"/>
      <c r="EF95" s="176"/>
      <c r="EG95" s="176"/>
      <c r="EH95" s="176"/>
      <c r="EI95" s="176"/>
      <c r="EJ95" s="176"/>
      <c r="EK95" s="176"/>
      <c r="EL95" s="176"/>
      <c r="EM95" s="176"/>
      <c r="EN95" s="176"/>
      <c r="EO95" s="176"/>
      <c r="EP95" s="176"/>
      <c r="EQ95" s="176"/>
      <c r="ER95" s="176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</row>
    <row r="96" spans="1:218" s="22" customFormat="1" ht="58.15" customHeight="1" x14ac:dyDescent="0.25">
      <c r="A96" s="19">
        <v>75</v>
      </c>
      <c r="B96" s="137" t="s">
        <v>107</v>
      </c>
      <c r="C96" s="137"/>
      <c r="D96" s="137"/>
      <c r="E96" s="140"/>
      <c r="F96" s="137"/>
      <c r="G96" s="137"/>
      <c r="H96" s="137"/>
      <c r="I96" s="129"/>
      <c r="J96" s="129"/>
      <c r="K96" s="129"/>
      <c r="L96" s="129"/>
      <c r="M96" s="129"/>
      <c r="N96" s="129">
        <f>N97+N100</f>
        <v>0</v>
      </c>
      <c r="O96" s="129"/>
      <c r="P96" s="129">
        <f t="shared" ref="P96:T96" si="40">P97+P100</f>
        <v>3900</v>
      </c>
      <c r="Q96" s="129"/>
      <c r="R96" s="129">
        <f t="shared" si="40"/>
        <v>19155</v>
      </c>
      <c r="S96" s="129"/>
      <c r="T96" s="129">
        <f t="shared" si="40"/>
        <v>206254.55</v>
      </c>
      <c r="U96" s="129"/>
      <c r="V96" s="129">
        <f t="shared" ref="V96:V97" si="41">J96+L96+N96+P96+R96+T96</f>
        <v>229309.55</v>
      </c>
      <c r="W96" s="129">
        <f>W97+W100</f>
        <v>1157984.5</v>
      </c>
      <c r="X96" s="129"/>
      <c r="Y96" s="129">
        <f t="shared" ref="Y96:AE96" si="42">Y97+Y100</f>
        <v>1670350.06</v>
      </c>
      <c r="Z96" s="129"/>
      <c r="AA96" s="129">
        <f t="shared" si="42"/>
        <v>102521.56</v>
      </c>
      <c r="AB96" s="129"/>
      <c r="AC96" s="129">
        <f t="shared" si="42"/>
        <v>0</v>
      </c>
      <c r="AD96" s="129"/>
      <c r="AE96" s="129">
        <f t="shared" si="42"/>
        <v>0</v>
      </c>
      <c r="AF96" s="129">
        <f t="shared" si="33"/>
        <v>2930856.12</v>
      </c>
      <c r="AG96" s="129">
        <f>AG97+AG100</f>
        <v>0</v>
      </c>
      <c r="AH96" s="129"/>
      <c r="AI96" s="129">
        <f t="shared" si="34"/>
        <v>3160165.67</v>
      </c>
      <c r="AJ96" s="142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/>
      <c r="BI96" s="176"/>
      <c r="BJ96" s="176"/>
      <c r="BK96" s="176"/>
      <c r="BL96" s="176"/>
      <c r="BM96" s="176"/>
      <c r="BN96" s="176"/>
      <c r="BO96" s="176"/>
      <c r="BP96" s="176"/>
      <c r="BQ96" s="176"/>
      <c r="BR96" s="176"/>
      <c r="BS96" s="176"/>
      <c r="BT96" s="176"/>
      <c r="BU96" s="176"/>
      <c r="BV96" s="176"/>
      <c r="BW96" s="176"/>
      <c r="BX96" s="176"/>
      <c r="BY96" s="176"/>
      <c r="BZ96" s="176"/>
      <c r="CA96" s="176"/>
      <c r="CB96" s="176"/>
      <c r="CC96" s="176"/>
      <c r="CD96" s="176"/>
      <c r="CE96" s="176"/>
      <c r="CF96" s="176"/>
      <c r="CG96" s="176"/>
      <c r="CH96" s="176"/>
      <c r="CI96" s="176"/>
      <c r="CJ96" s="176"/>
      <c r="CK96" s="176"/>
      <c r="CL96" s="176"/>
      <c r="CM96" s="176"/>
      <c r="CN96" s="176"/>
      <c r="CO96" s="176"/>
      <c r="CP96" s="176"/>
      <c r="CQ96" s="176"/>
      <c r="CR96" s="176"/>
      <c r="CS96" s="176"/>
      <c r="CT96" s="176"/>
      <c r="CU96" s="176"/>
      <c r="CV96" s="176"/>
      <c r="CW96" s="176"/>
      <c r="CX96" s="176"/>
      <c r="CY96" s="176"/>
      <c r="CZ96" s="176"/>
      <c r="DA96" s="176"/>
      <c r="DB96" s="176"/>
      <c r="DC96" s="176"/>
      <c r="DD96" s="176"/>
      <c r="DE96" s="176"/>
      <c r="DF96" s="176"/>
      <c r="DG96" s="176"/>
      <c r="DH96" s="176"/>
      <c r="DI96" s="176"/>
      <c r="DJ96" s="176"/>
      <c r="DK96" s="176"/>
      <c r="DL96" s="176"/>
      <c r="DM96" s="176"/>
      <c r="DN96" s="176"/>
      <c r="DO96" s="176"/>
      <c r="DP96" s="176"/>
      <c r="DQ96" s="176"/>
      <c r="DR96" s="176"/>
      <c r="DS96" s="176"/>
      <c r="DT96" s="176"/>
      <c r="DU96" s="176"/>
      <c r="DV96" s="176"/>
      <c r="DW96" s="176"/>
      <c r="DX96" s="176"/>
      <c r="DY96" s="176"/>
      <c r="DZ96" s="176"/>
      <c r="EA96" s="176"/>
      <c r="EB96" s="176"/>
      <c r="EC96" s="176"/>
      <c r="ED96" s="176"/>
      <c r="EE96" s="176"/>
      <c r="EF96" s="176"/>
      <c r="EG96" s="176"/>
      <c r="EH96" s="176"/>
      <c r="EI96" s="176"/>
      <c r="EJ96" s="176"/>
      <c r="EK96" s="176"/>
      <c r="EL96" s="176"/>
      <c r="EM96" s="176"/>
      <c r="EN96" s="176"/>
      <c r="EO96" s="176"/>
      <c r="EP96" s="176"/>
      <c r="EQ96" s="176"/>
      <c r="ER96" s="176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</row>
    <row r="97" spans="1:219" s="22" customFormat="1" ht="98.45" customHeight="1" x14ac:dyDescent="0.25">
      <c r="A97" s="19">
        <v>76</v>
      </c>
      <c r="B97" s="137" t="s">
        <v>352</v>
      </c>
      <c r="C97" s="137"/>
      <c r="D97" s="137"/>
      <c r="E97" s="140"/>
      <c r="F97" s="137"/>
      <c r="G97" s="137"/>
      <c r="H97" s="137"/>
      <c r="I97" s="129"/>
      <c r="J97" s="129"/>
      <c r="K97" s="129"/>
      <c r="L97" s="129"/>
      <c r="M97" s="129"/>
      <c r="N97" s="129">
        <f>SUM(N98:N99)</f>
        <v>0</v>
      </c>
      <c r="O97" s="129"/>
      <c r="P97" s="129">
        <f t="shared" ref="P97:T97" si="43">SUM(P98:P99)</f>
        <v>3900</v>
      </c>
      <c r="Q97" s="129"/>
      <c r="R97" s="129">
        <f t="shared" si="43"/>
        <v>5</v>
      </c>
      <c r="S97" s="129"/>
      <c r="T97" s="129">
        <f t="shared" si="43"/>
        <v>100000</v>
      </c>
      <c r="U97" s="129"/>
      <c r="V97" s="129">
        <f t="shared" si="41"/>
        <v>103905</v>
      </c>
      <c r="W97" s="129">
        <f>W98+W99</f>
        <v>900000</v>
      </c>
      <c r="X97" s="129"/>
      <c r="Y97" s="129">
        <f t="shared" ref="Y97:AE97" si="44">Y98+Y99</f>
        <v>1302521.56</v>
      </c>
      <c r="Z97" s="129"/>
      <c r="AA97" s="129">
        <f t="shared" si="44"/>
        <v>102521.56</v>
      </c>
      <c r="AB97" s="129"/>
      <c r="AC97" s="129">
        <f t="shared" si="44"/>
        <v>0</v>
      </c>
      <c r="AD97" s="129"/>
      <c r="AE97" s="129">
        <f t="shared" si="44"/>
        <v>0</v>
      </c>
      <c r="AF97" s="129">
        <f t="shared" si="33"/>
        <v>2305043.12</v>
      </c>
      <c r="AG97" s="129">
        <f>AG98+AG99</f>
        <v>0</v>
      </c>
      <c r="AH97" s="129"/>
      <c r="AI97" s="129">
        <f t="shared" si="34"/>
        <v>2408948.12</v>
      </c>
      <c r="AJ97" s="142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  <c r="CW97" s="176"/>
      <c r="CX97" s="176"/>
      <c r="CY97" s="176"/>
      <c r="CZ97" s="176"/>
      <c r="DA97" s="176"/>
      <c r="DB97" s="176"/>
      <c r="DC97" s="176"/>
      <c r="DD97" s="176"/>
      <c r="DE97" s="176"/>
      <c r="DF97" s="176"/>
      <c r="DG97" s="176"/>
      <c r="DH97" s="176"/>
      <c r="DI97" s="176"/>
      <c r="DJ97" s="176"/>
      <c r="DK97" s="176"/>
      <c r="DL97" s="176"/>
      <c r="DM97" s="176"/>
      <c r="DN97" s="176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176"/>
      <c r="DZ97" s="176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76"/>
      <c r="EL97" s="176"/>
      <c r="EM97" s="176"/>
      <c r="EN97" s="176"/>
      <c r="EO97" s="176"/>
      <c r="EP97" s="176"/>
      <c r="EQ97" s="176"/>
      <c r="ER97" s="176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</row>
    <row r="98" spans="1:219" s="22" customFormat="1" ht="75" customHeight="1" x14ac:dyDescent="0.25">
      <c r="A98" s="19">
        <v>77</v>
      </c>
      <c r="B98" s="137" t="s">
        <v>208</v>
      </c>
      <c r="C98" s="137" t="s">
        <v>77</v>
      </c>
      <c r="D98" s="137" t="s">
        <v>471</v>
      </c>
      <c r="E98" s="140">
        <v>1</v>
      </c>
      <c r="F98" s="137" t="s">
        <v>108</v>
      </c>
      <c r="G98" s="137" t="s">
        <v>10</v>
      </c>
      <c r="H98" s="137" t="s">
        <v>676</v>
      </c>
      <c r="I98" s="129"/>
      <c r="J98" s="129"/>
      <c r="K98" s="129"/>
      <c r="L98" s="129"/>
      <c r="M98" s="129"/>
      <c r="N98" s="129">
        <v>0</v>
      </c>
      <c r="O98" s="129"/>
      <c r="P98" s="129">
        <v>3900</v>
      </c>
      <c r="Q98" s="129"/>
      <c r="R98" s="129"/>
      <c r="S98" s="129"/>
      <c r="T98" s="129"/>
      <c r="U98" s="129"/>
      <c r="V98" s="129">
        <f>J98+L98+N98+P98+R98+T98</f>
        <v>3900</v>
      </c>
      <c r="W98" s="129"/>
      <c r="X98" s="129"/>
      <c r="Y98" s="129">
        <v>102521.56</v>
      </c>
      <c r="Z98" s="129"/>
      <c r="AA98" s="129">
        <v>102521.56</v>
      </c>
      <c r="AB98" s="129"/>
      <c r="AC98" s="129"/>
      <c r="AD98" s="129"/>
      <c r="AE98" s="129"/>
      <c r="AF98" s="129">
        <f t="shared" si="33"/>
        <v>205043.12</v>
      </c>
      <c r="AG98" s="129"/>
      <c r="AH98" s="129"/>
      <c r="AI98" s="129">
        <f t="shared" si="34"/>
        <v>208943.12</v>
      </c>
      <c r="AJ98" s="145" t="s">
        <v>490</v>
      </c>
      <c r="AK98" s="17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76"/>
      <c r="AW98" s="176"/>
      <c r="AX98" s="176"/>
      <c r="AY98" s="176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  <c r="CC98" s="176"/>
      <c r="CD98" s="176"/>
      <c r="CE98" s="176"/>
      <c r="CF98" s="176"/>
      <c r="CG98" s="176"/>
      <c r="CH98" s="176"/>
      <c r="CI98" s="176"/>
      <c r="CJ98" s="176"/>
      <c r="CK98" s="176"/>
      <c r="CL98" s="176"/>
      <c r="CM98" s="176"/>
      <c r="CN98" s="176"/>
      <c r="CO98" s="176"/>
      <c r="CP98" s="176"/>
      <c r="CQ98" s="176"/>
      <c r="CR98" s="176"/>
      <c r="CS98" s="176"/>
      <c r="CT98" s="176"/>
      <c r="CU98" s="176"/>
      <c r="CV98" s="176"/>
      <c r="CW98" s="176"/>
      <c r="CX98" s="176"/>
      <c r="CY98" s="176"/>
      <c r="CZ98" s="176"/>
      <c r="DA98" s="176"/>
      <c r="DB98" s="176"/>
      <c r="DC98" s="176"/>
      <c r="DD98" s="176"/>
      <c r="DE98" s="176"/>
      <c r="DF98" s="176"/>
      <c r="DG98" s="176"/>
      <c r="DH98" s="176"/>
      <c r="DI98" s="176"/>
      <c r="DJ98" s="176"/>
      <c r="DK98" s="176"/>
      <c r="DL98" s="176"/>
      <c r="DM98" s="176"/>
      <c r="DN98" s="176"/>
      <c r="DO98" s="176"/>
      <c r="DP98" s="176"/>
      <c r="DQ98" s="176"/>
      <c r="DR98" s="176"/>
      <c r="DS98" s="176"/>
      <c r="DT98" s="176"/>
      <c r="DU98" s="176"/>
      <c r="DV98" s="176"/>
      <c r="DW98" s="176"/>
      <c r="DX98" s="176"/>
      <c r="DY98" s="176"/>
      <c r="DZ98" s="176"/>
      <c r="EA98" s="176"/>
      <c r="EB98" s="176"/>
      <c r="EC98" s="176"/>
      <c r="ED98" s="176"/>
      <c r="EE98" s="176"/>
      <c r="EF98" s="176"/>
      <c r="EG98" s="176"/>
      <c r="EH98" s="176"/>
      <c r="EI98" s="176"/>
      <c r="EJ98" s="176"/>
      <c r="EK98" s="176"/>
      <c r="EL98" s="176"/>
      <c r="EM98" s="176"/>
      <c r="EN98" s="176"/>
      <c r="EO98" s="176"/>
      <c r="EP98" s="176"/>
      <c r="EQ98" s="176"/>
      <c r="ER98" s="176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</row>
    <row r="99" spans="1:219" s="22" customFormat="1" ht="91.15" customHeight="1" x14ac:dyDescent="0.25">
      <c r="A99" s="19">
        <v>78</v>
      </c>
      <c r="B99" s="137" t="s">
        <v>316</v>
      </c>
      <c r="C99" s="137" t="s">
        <v>73</v>
      </c>
      <c r="D99" s="137" t="s">
        <v>804</v>
      </c>
      <c r="E99" s="140">
        <v>800</v>
      </c>
      <c r="F99" s="137" t="s">
        <v>127</v>
      </c>
      <c r="G99" s="137" t="s">
        <v>11</v>
      </c>
      <c r="H99" s="137" t="s">
        <v>145</v>
      </c>
      <c r="I99" s="129"/>
      <c r="J99" s="129"/>
      <c r="K99" s="129"/>
      <c r="L99" s="129"/>
      <c r="M99" s="129"/>
      <c r="N99" s="129"/>
      <c r="O99" s="129"/>
      <c r="P99" s="129"/>
      <c r="Q99" s="129"/>
      <c r="R99" s="129">
        <v>5</v>
      </c>
      <c r="S99" s="129"/>
      <c r="T99" s="129">
        <v>100000</v>
      </c>
      <c r="U99" s="129"/>
      <c r="V99" s="129">
        <f>J99+L99+N99+P99+R99+T99</f>
        <v>100005</v>
      </c>
      <c r="W99" s="129">
        <v>900000</v>
      </c>
      <c r="X99" s="129"/>
      <c r="Y99" s="129">
        <v>1200000</v>
      </c>
      <c r="Z99" s="129"/>
      <c r="AA99" s="129"/>
      <c r="AB99" s="129"/>
      <c r="AC99" s="129"/>
      <c r="AD99" s="129"/>
      <c r="AE99" s="129"/>
      <c r="AF99" s="129">
        <f t="shared" si="33"/>
        <v>2100000</v>
      </c>
      <c r="AG99" s="129"/>
      <c r="AH99" s="129"/>
      <c r="AI99" s="129">
        <f t="shared" si="34"/>
        <v>2200005</v>
      </c>
      <c r="AJ99" s="152" t="s">
        <v>122</v>
      </c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176"/>
      <c r="DB99" s="176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176"/>
      <c r="DN99" s="176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176"/>
      <c r="DZ99" s="17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76"/>
      <c r="EP99" s="176"/>
      <c r="EQ99" s="176"/>
      <c r="ER99" s="176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</row>
    <row r="100" spans="1:219" s="22" customFormat="1" ht="69" customHeight="1" x14ac:dyDescent="0.25">
      <c r="A100" s="19">
        <v>79</v>
      </c>
      <c r="B100" s="137" t="s">
        <v>806</v>
      </c>
      <c r="C100" s="137"/>
      <c r="D100" s="137"/>
      <c r="E100" s="140"/>
      <c r="F100" s="137"/>
      <c r="G100" s="137"/>
      <c r="H100" s="137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>
        <f>R102+R101</f>
        <v>19150</v>
      </c>
      <c r="S100" s="129"/>
      <c r="T100" s="129">
        <f t="shared" ref="T100:AE100" si="45">T102+T101</f>
        <v>106254.55</v>
      </c>
      <c r="U100" s="129"/>
      <c r="V100" s="129">
        <f t="shared" si="45"/>
        <v>125404.55</v>
      </c>
      <c r="W100" s="129">
        <f t="shared" si="45"/>
        <v>257984.5</v>
      </c>
      <c r="X100" s="129"/>
      <c r="Y100" s="129">
        <f t="shared" si="45"/>
        <v>367828.5</v>
      </c>
      <c r="Z100" s="129"/>
      <c r="AA100" s="129">
        <f t="shared" si="45"/>
        <v>0</v>
      </c>
      <c r="AB100" s="129"/>
      <c r="AC100" s="129">
        <f t="shared" si="45"/>
        <v>0</v>
      </c>
      <c r="AD100" s="129"/>
      <c r="AE100" s="129">
        <f t="shared" si="45"/>
        <v>0</v>
      </c>
      <c r="AF100" s="129">
        <f t="shared" si="33"/>
        <v>625813</v>
      </c>
      <c r="AG100" s="129">
        <f>AG101+AG102</f>
        <v>0</v>
      </c>
      <c r="AH100" s="129"/>
      <c r="AI100" s="129">
        <f t="shared" si="34"/>
        <v>751217.55</v>
      </c>
      <c r="AJ100" s="145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  <c r="CC100" s="176"/>
      <c r="CD100" s="176"/>
      <c r="CE100" s="176"/>
      <c r="CF100" s="176"/>
      <c r="CG100" s="176"/>
      <c r="CH100" s="176"/>
      <c r="CI100" s="176"/>
      <c r="CJ100" s="176"/>
      <c r="CK100" s="176"/>
      <c r="CL100" s="176"/>
      <c r="CM100" s="176"/>
      <c r="CN100" s="176"/>
      <c r="CO100" s="176"/>
      <c r="CP100" s="176"/>
      <c r="CQ100" s="176"/>
      <c r="CR100" s="176"/>
      <c r="CS100" s="176"/>
      <c r="CT100" s="176"/>
      <c r="CU100" s="176"/>
      <c r="CV100" s="176"/>
      <c r="CW100" s="176"/>
      <c r="CX100" s="176"/>
      <c r="CY100" s="176"/>
      <c r="CZ100" s="176"/>
      <c r="DA100" s="176"/>
      <c r="DB100" s="176"/>
      <c r="DC100" s="176"/>
      <c r="DD100" s="176"/>
      <c r="DE100" s="176"/>
      <c r="DF100" s="176"/>
      <c r="DG100" s="176"/>
      <c r="DH100" s="176"/>
      <c r="DI100" s="176"/>
      <c r="DJ100" s="176"/>
      <c r="DK100" s="176"/>
      <c r="DL100" s="176"/>
      <c r="DM100" s="176"/>
      <c r="DN100" s="176"/>
      <c r="DO100" s="176"/>
      <c r="DP100" s="176"/>
      <c r="DQ100" s="176"/>
      <c r="DR100" s="176"/>
      <c r="DS100" s="176"/>
      <c r="DT100" s="176"/>
      <c r="DU100" s="176"/>
      <c r="DV100" s="176"/>
      <c r="DW100" s="176"/>
      <c r="DX100" s="176"/>
      <c r="DY100" s="176"/>
      <c r="DZ100" s="176"/>
      <c r="EA100" s="176"/>
      <c r="EB100" s="176"/>
      <c r="EC100" s="176"/>
      <c r="ED100" s="176"/>
      <c r="EE100" s="176"/>
      <c r="EF100" s="176"/>
      <c r="EG100" s="176"/>
      <c r="EH100" s="176"/>
      <c r="EI100" s="176"/>
      <c r="EJ100" s="176"/>
      <c r="EK100" s="176"/>
      <c r="EL100" s="176"/>
      <c r="EM100" s="176"/>
      <c r="EN100" s="176"/>
      <c r="EO100" s="176"/>
      <c r="EP100" s="176"/>
      <c r="EQ100" s="176"/>
      <c r="ER100" s="176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</row>
    <row r="101" spans="1:219" s="22" customFormat="1" ht="187.9" customHeight="1" x14ac:dyDescent="0.25">
      <c r="A101" s="19">
        <v>80</v>
      </c>
      <c r="B101" s="137" t="s">
        <v>318</v>
      </c>
      <c r="C101" s="137" t="s">
        <v>79</v>
      </c>
      <c r="D101" s="137" t="s">
        <v>472</v>
      </c>
      <c r="E101" s="140">
        <v>1</v>
      </c>
      <c r="F101" s="137" t="s">
        <v>108</v>
      </c>
      <c r="G101" s="137" t="s">
        <v>11</v>
      </c>
      <c r="H101" s="137" t="s">
        <v>109</v>
      </c>
      <c r="I101" s="129"/>
      <c r="J101" s="129"/>
      <c r="K101" s="129"/>
      <c r="L101" s="129"/>
      <c r="M101" s="129"/>
      <c r="N101" s="129"/>
      <c r="O101" s="129"/>
      <c r="P101" s="129"/>
      <c r="Q101" s="129"/>
      <c r="R101" s="129">
        <v>19150</v>
      </c>
      <c r="S101" s="129"/>
      <c r="T101" s="129">
        <v>90244.05</v>
      </c>
      <c r="U101" s="129"/>
      <c r="V101" s="129">
        <f>J101+L101+N101+P101+R101+T101</f>
        <v>109394.05</v>
      </c>
      <c r="W101" s="129">
        <v>201500</v>
      </c>
      <c r="X101" s="129"/>
      <c r="Y101" s="129">
        <v>311344</v>
      </c>
      <c r="Z101" s="129"/>
      <c r="AA101" s="129"/>
      <c r="AB101" s="129"/>
      <c r="AC101" s="129"/>
      <c r="AD101" s="129"/>
      <c r="AE101" s="129"/>
      <c r="AF101" s="129">
        <f t="shared" si="33"/>
        <v>512844</v>
      </c>
      <c r="AG101" s="129"/>
      <c r="AH101" s="129"/>
      <c r="AI101" s="129">
        <f t="shared" si="34"/>
        <v>622238.05000000005</v>
      </c>
      <c r="AJ101" s="152" t="s">
        <v>122</v>
      </c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6"/>
      <c r="BX101" s="176"/>
      <c r="BY101" s="176"/>
      <c r="BZ101" s="176"/>
      <c r="CA101" s="176"/>
      <c r="CB101" s="176"/>
      <c r="CC101" s="176"/>
      <c r="CD101" s="176"/>
      <c r="CE101" s="176"/>
      <c r="CF101" s="176"/>
      <c r="CG101" s="176"/>
      <c r="CH101" s="176"/>
      <c r="CI101" s="176"/>
      <c r="CJ101" s="176"/>
      <c r="CK101" s="176"/>
      <c r="CL101" s="176"/>
      <c r="CM101" s="176"/>
      <c r="CN101" s="176"/>
      <c r="CO101" s="176"/>
      <c r="CP101" s="176"/>
      <c r="CQ101" s="176"/>
      <c r="CR101" s="176"/>
      <c r="CS101" s="176"/>
      <c r="CT101" s="176"/>
      <c r="CU101" s="176"/>
      <c r="CV101" s="176"/>
      <c r="CW101" s="176"/>
      <c r="CX101" s="176"/>
      <c r="CY101" s="176"/>
      <c r="CZ101" s="176"/>
      <c r="DA101" s="176"/>
      <c r="DB101" s="176"/>
      <c r="DC101" s="176"/>
      <c r="DD101" s="176"/>
      <c r="DE101" s="176"/>
      <c r="DF101" s="176"/>
      <c r="DG101" s="176"/>
      <c r="DH101" s="176"/>
      <c r="DI101" s="176"/>
      <c r="DJ101" s="176"/>
      <c r="DK101" s="176"/>
      <c r="DL101" s="176"/>
      <c r="DM101" s="176"/>
      <c r="DN101" s="176"/>
      <c r="DO101" s="176"/>
      <c r="DP101" s="176"/>
      <c r="DQ101" s="176"/>
      <c r="DR101" s="176"/>
      <c r="DS101" s="176"/>
      <c r="DT101" s="176"/>
      <c r="DU101" s="176"/>
      <c r="DV101" s="176"/>
      <c r="DW101" s="176"/>
      <c r="DX101" s="176"/>
      <c r="DY101" s="176"/>
      <c r="DZ101" s="176"/>
      <c r="EA101" s="176"/>
      <c r="EB101" s="176"/>
      <c r="EC101" s="176"/>
      <c r="ED101" s="176"/>
      <c r="EE101" s="176"/>
      <c r="EF101" s="176"/>
      <c r="EG101" s="176"/>
      <c r="EH101" s="176"/>
      <c r="EI101" s="176"/>
      <c r="EJ101" s="176"/>
      <c r="EK101" s="176"/>
      <c r="EL101" s="176"/>
      <c r="EM101" s="176"/>
      <c r="EN101" s="176"/>
      <c r="EO101" s="176"/>
      <c r="EP101" s="176"/>
      <c r="EQ101" s="176"/>
      <c r="ER101" s="176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</row>
    <row r="102" spans="1:219" s="24" customFormat="1" ht="94.9" customHeight="1" x14ac:dyDescent="0.25">
      <c r="A102" s="19">
        <v>81</v>
      </c>
      <c r="B102" s="137" t="s">
        <v>491</v>
      </c>
      <c r="C102" s="137" t="s">
        <v>83</v>
      </c>
      <c r="D102" s="137" t="s">
        <v>473</v>
      </c>
      <c r="E102" s="140">
        <v>1</v>
      </c>
      <c r="F102" s="137" t="s">
        <v>108</v>
      </c>
      <c r="G102" s="137" t="s">
        <v>62</v>
      </c>
      <c r="H102" s="137" t="s">
        <v>145</v>
      </c>
      <c r="I102" s="129"/>
      <c r="J102" s="129"/>
      <c r="K102" s="129"/>
      <c r="L102" s="129"/>
      <c r="M102" s="129"/>
      <c r="N102" s="129"/>
      <c r="O102" s="129"/>
      <c r="P102" s="129"/>
      <c r="Q102" s="129"/>
      <c r="R102" s="129">
        <v>0</v>
      </c>
      <c r="S102" s="129"/>
      <c r="T102" s="129">
        <v>16010.5</v>
      </c>
      <c r="U102" s="129"/>
      <c r="V102" s="129">
        <f>J102+L102+N102+P102+R102+T102</f>
        <v>16010.5</v>
      </c>
      <c r="W102" s="129">
        <v>56484.5</v>
      </c>
      <c r="X102" s="129" t="s">
        <v>207</v>
      </c>
      <c r="Y102" s="129">
        <v>56484.5</v>
      </c>
      <c r="Z102" s="129" t="s">
        <v>207</v>
      </c>
      <c r="AA102" s="129"/>
      <c r="AB102" s="129"/>
      <c r="AC102" s="129"/>
      <c r="AD102" s="129"/>
      <c r="AE102" s="129"/>
      <c r="AF102" s="129">
        <f t="shared" si="33"/>
        <v>112969</v>
      </c>
      <c r="AG102" s="129"/>
      <c r="AH102" s="129"/>
      <c r="AI102" s="129">
        <f t="shared" si="34"/>
        <v>128979.5</v>
      </c>
      <c r="AJ102" s="152" t="s">
        <v>322</v>
      </c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76"/>
      <c r="AW102" s="176"/>
      <c r="AX102" s="176"/>
      <c r="AY102" s="176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CC102" s="176"/>
      <c r="CD102" s="176"/>
      <c r="CE102" s="176"/>
      <c r="CF102" s="176"/>
      <c r="CG102" s="176"/>
      <c r="CH102" s="176"/>
      <c r="CI102" s="176"/>
      <c r="CJ102" s="176"/>
      <c r="CK102" s="176"/>
      <c r="CL102" s="176"/>
      <c r="CM102" s="176"/>
      <c r="CN102" s="176"/>
      <c r="CO102" s="176"/>
      <c r="CP102" s="176"/>
      <c r="CQ102" s="176"/>
      <c r="CR102" s="176"/>
      <c r="CS102" s="176"/>
      <c r="CT102" s="176"/>
      <c r="CU102" s="176"/>
      <c r="CV102" s="176"/>
      <c r="CW102" s="176"/>
      <c r="CX102" s="176"/>
      <c r="CY102" s="176"/>
      <c r="CZ102" s="176"/>
      <c r="DA102" s="176"/>
      <c r="DB102" s="176"/>
      <c r="DC102" s="176"/>
      <c r="DD102" s="176"/>
      <c r="DE102" s="176"/>
      <c r="DF102" s="176"/>
      <c r="DG102" s="176"/>
      <c r="DH102" s="176"/>
      <c r="DI102" s="176"/>
      <c r="DJ102" s="176"/>
      <c r="DK102" s="176"/>
      <c r="DL102" s="176"/>
      <c r="DM102" s="176"/>
      <c r="DN102" s="176"/>
      <c r="DO102" s="176"/>
      <c r="DP102" s="176"/>
      <c r="DQ102" s="176"/>
      <c r="DR102" s="176"/>
      <c r="DS102" s="176"/>
      <c r="DT102" s="176"/>
      <c r="DU102" s="176"/>
      <c r="DV102" s="176"/>
      <c r="DW102" s="176"/>
      <c r="DX102" s="176"/>
      <c r="DY102" s="176"/>
      <c r="DZ102" s="176"/>
      <c r="EA102" s="176"/>
      <c r="EB102" s="176"/>
      <c r="EC102" s="176"/>
      <c r="ED102" s="176"/>
      <c r="EE102" s="176"/>
      <c r="EF102" s="176"/>
      <c r="EG102" s="176"/>
      <c r="EH102" s="176"/>
      <c r="EI102" s="176"/>
      <c r="EJ102" s="176"/>
      <c r="EK102" s="176"/>
      <c r="EL102" s="176"/>
      <c r="EM102" s="176"/>
      <c r="EN102" s="176"/>
      <c r="EO102" s="176"/>
      <c r="EP102" s="176"/>
      <c r="EQ102" s="176"/>
      <c r="ER102" s="176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</row>
    <row r="103" spans="1:219" s="22" customFormat="1" ht="28.9" customHeight="1" x14ac:dyDescent="0.25">
      <c r="A103" s="179" t="s">
        <v>805</v>
      </c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176"/>
      <c r="CV103" s="176"/>
      <c r="CW103" s="176"/>
      <c r="CX103" s="176"/>
      <c r="CY103" s="176"/>
      <c r="CZ103" s="176"/>
      <c r="DA103" s="176"/>
      <c r="DB103" s="176"/>
      <c r="DC103" s="176"/>
      <c r="DD103" s="176"/>
      <c r="DE103" s="176"/>
      <c r="DF103" s="176"/>
      <c r="DG103" s="176"/>
      <c r="DH103" s="176"/>
      <c r="DI103" s="176"/>
      <c r="DJ103" s="176"/>
      <c r="DK103" s="176"/>
      <c r="DL103" s="176"/>
      <c r="DM103" s="176"/>
      <c r="DN103" s="176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6"/>
      <c r="EM103" s="176"/>
      <c r="EN103" s="176"/>
      <c r="EO103" s="176"/>
      <c r="EP103" s="176"/>
      <c r="EQ103" s="176"/>
      <c r="ER103" s="176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</row>
    <row r="104" spans="1:219" s="18" customFormat="1" ht="138.6" customHeight="1" x14ac:dyDescent="0.25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  <c r="CC104" s="170"/>
      <c r="CD104" s="170"/>
      <c r="CE104" s="170"/>
      <c r="CF104" s="170"/>
      <c r="CG104" s="170"/>
      <c r="CH104" s="170"/>
      <c r="CI104" s="170"/>
      <c r="CJ104" s="170"/>
      <c r="CK104" s="170"/>
      <c r="CL104" s="170"/>
      <c r="CM104" s="170"/>
      <c r="CN104" s="170"/>
      <c r="CO104" s="170"/>
      <c r="CP104" s="170"/>
      <c r="CQ104" s="170"/>
      <c r="CR104" s="170"/>
      <c r="CS104" s="170"/>
      <c r="CT104" s="170"/>
      <c r="CU104" s="170"/>
      <c r="CV104" s="170"/>
      <c r="CW104" s="170"/>
      <c r="CX104" s="170"/>
      <c r="CY104" s="170"/>
      <c r="CZ104" s="170"/>
      <c r="DA104" s="170"/>
      <c r="DB104" s="170"/>
      <c r="DC104" s="170"/>
      <c r="DD104" s="170"/>
      <c r="DE104" s="170"/>
      <c r="DF104" s="170"/>
      <c r="DG104" s="170"/>
      <c r="DH104" s="170"/>
      <c r="DI104" s="170"/>
      <c r="DJ104" s="170"/>
      <c r="DK104" s="170"/>
      <c r="DL104" s="170"/>
      <c r="DM104" s="170"/>
      <c r="DN104" s="170"/>
      <c r="DO104" s="170"/>
      <c r="DP104" s="170"/>
      <c r="DQ104" s="170"/>
      <c r="DR104" s="170"/>
      <c r="DS104" s="170"/>
      <c r="DT104" s="170"/>
      <c r="DU104" s="170"/>
      <c r="DV104" s="170"/>
      <c r="DW104" s="170"/>
      <c r="DX104" s="170"/>
      <c r="DY104" s="170"/>
      <c r="DZ104" s="170"/>
      <c r="EA104" s="170"/>
      <c r="EB104" s="170"/>
      <c r="EC104" s="170"/>
      <c r="ED104" s="170"/>
      <c r="EE104" s="170"/>
      <c r="EF104" s="170"/>
      <c r="EG104" s="170"/>
      <c r="EH104" s="170"/>
      <c r="EI104" s="170"/>
      <c r="EJ104" s="170"/>
      <c r="EK104" s="170"/>
      <c r="EL104" s="170"/>
      <c r="EM104" s="170"/>
      <c r="EN104" s="170"/>
      <c r="EO104" s="170"/>
      <c r="EP104" s="170"/>
      <c r="EQ104" s="170"/>
      <c r="ER104" s="170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</row>
    <row r="105" spans="1:219" s="18" customFormat="1" x14ac:dyDescent="0.25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70"/>
      <c r="CR105" s="170"/>
      <c r="CS105" s="170"/>
      <c r="CT105" s="170"/>
      <c r="CU105" s="170"/>
      <c r="CV105" s="170"/>
      <c r="CW105" s="170"/>
      <c r="CX105" s="170"/>
      <c r="CY105" s="170"/>
      <c r="CZ105" s="170"/>
      <c r="DA105" s="170"/>
      <c r="DB105" s="170"/>
      <c r="DC105" s="170"/>
      <c r="DD105" s="170"/>
      <c r="DE105" s="170"/>
      <c r="DF105" s="170"/>
      <c r="DG105" s="170"/>
      <c r="DH105" s="170"/>
      <c r="DI105" s="170"/>
      <c r="DJ105" s="170"/>
      <c r="DK105" s="170"/>
      <c r="DL105" s="170"/>
      <c r="DM105" s="170"/>
      <c r="DN105" s="170"/>
      <c r="DO105" s="170"/>
      <c r="DP105" s="170"/>
      <c r="DQ105" s="170"/>
      <c r="DR105" s="170"/>
      <c r="DS105" s="170"/>
      <c r="DT105" s="170"/>
      <c r="DU105" s="170"/>
      <c r="DV105" s="170"/>
      <c r="DW105" s="170"/>
      <c r="DX105" s="170"/>
      <c r="DY105" s="170"/>
      <c r="DZ105" s="170"/>
      <c r="EA105" s="170"/>
      <c r="EB105" s="170"/>
      <c r="EC105" s="170"/>
      <c r="ED105" s="170"/>
      <c r="EE105" s="170"/>
      <c r="EF105" s="170"/>
      <c r="EG105" s="170"/>
      <c r="EH105" s="170"/>
      <c r="EI105" s="170"/>
      <c r="EJ105" s="170"/>
      <c r="EK105" s="170"/>
      <c r="EL105" s="170"/>
      <c r="EM105" s="170"/>
      <c r="EN105" s="170"/>
      <c r="EO105" s="170"/>
      <c r="EP105" s="170"/>
      <c r="EQ105" s="170"/>
      <c r="ER105" s="170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</row>
    <row r="106" spans="1:219" s="18" customFormat="1" ht="15.6" customHeight="1" x14ac:dyDescent="0.25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  <c r="CC106" s="170"/>
      <c r="CD106" s="170"/>
      <c r="CE106" s="170"/>
      <c r="CF106" s="170"/>
      <c r="CG106" s="170"/>
      <c r="CH106" s="170"/>
      <c r="CI106" s="170"/>
      <c r="CJ106" s="170"/>
      <c r="CK106" s="170"/>
      <c r="CL106" s="170"/>
      <c r="CM106" s="170"/>
      <c r="CN106" s="170"/>
      <c r="CO106" s="170"/>
      <c r="CP106" s="170"/>
      <c r="CQ106" s="170"/>
      <c r="CR106" s="170"/>
      <c r="CS106" s="170"/>
      <c r="CT106" s="170"/>
      <c r="CU106" s="170"/>
      <c r="CV106" s="170"/>
      <c r="CW106" s="170"/>
      <c r="CX106" s="170"/>
      <c r="CY106" s="170"/>
      <c r="CZ106" s="170"/>
      <c r="DA106" s="170"/>
      <c r="DB106" s="170"/>
      <c r="DC106" s="170"/>
      <c r="DD106" s="170"/>
      <c r="DE106" s="170"/>
      <c r="DF106" s="170"/>
      <c r="DG106" s="170"/>
      <c r="DH106" s="170"/>
      <c r="DI106" s="170"/>
      <c r="DJ106" s="170"/>
      <c r="DK106" s="170"/>
      <c r="DL106" s="170"/>
      <c r="DM106" s="170"/>
      <c r="DN106" s="170"/>
      <c r="DO106" s="170"/>
      <c r="DP106" s="170"/>
      <c r="DQ106" s="170"/>
      <c r="DR106" s="170"/>
      <c r="DS106" s="170"/>
      <c r="DT106" s="170"/>
      <c r="DU106" s="170"/>
      <c r="DV106" s="170"/>
      <c r="DW106" s="170"/>
      <c r="DX106" s="170"/>
      <c r="DY106" s="170"/>
      <c r="DZ106" s="170"/>
      <c r="EA106" s="170"/>
      <c r="EB106" s="170"/>
      <c r="EC106" s="170"/>
      <c r="ED106" s="170"/>
      <c r="EE106" s="170"/>
      <c r="EF106" s="170"/>
      <c r="EG106" s="170"/>
      <c r="EH106" s="170"/>
      <c r="EI106" s="170"/>
      <c r="EJ106" s="170"/>
      <c r="EK106" s="170"/>
      <c r="EL106" s="170"/>
      <c r="EM106" s="170"/>
      <c r="EN106" s="170"/>
      <c r="EO106" s="170"/>
      <c r="EP106" s="170"/>
      <c r="EQ106" s="170"/>
      <c r="ER106" s="170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</row>
    <row r="107" spans="1:219" s="18" customFormat="1" ht="15.6" customHeight="1" x14ac:dyDescent="0.25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  <c r="CC107" s="170"/>
      <c r="CD107" s="170"/>
      <c r="CE107" s="170"/>
      <c r="CF107" s="170"/>
      <c r="CG107" s="170"/>
      <c r="CH107" s="170"/>
      <c r="CI107" s="170"/>
      <c r="CJ107" s="170"/>
      <c r="CK107" s="170"/>
      <c r="CL107" s="170"/>
      <c r="CM107" s="170"/>
      <c r="CN107" s="170"/>
      <c r="CO107" s="170"/>
      <c r="CP107" s="170"/>
      <c r="CQ107" s="170"/>
      <c r="CR107" s="170"/>
      <c r="CS107" s="170"/>
      <c r="CT107" s="170"/>
      <c r="CU107" s="170"/>
      <c r="CV107" s="170"/>
      <c r="CW107" s="170"/>
      <c r="CX107" s="170"/>
      <c r="CY107" s="170"/>
      <c r="CZ107" s="170"/>
      <c r="DA107" s="170"/>
      <c r="DB107" s="170"/>
      <c r="DC107" s="170"/>
      <c r="DD107" s="170"/>
      <c r="DE107" s="170"/>
      <c r="DF107" s="170"/>
      <c r="DG107" s="170"/>
      <c r="DH107" s="170"/>
      <c r="DI107" s="170"/>
      <c r="DJ107" s="170"/>
      <c r="DK107" s="170"/>
      <c r="DL107" s="170"/>
      <c r="DM107" s="170"/>
      <c r="DN107" s="170"/>
      <c r="DO107" s="170"/>
      <c r="DP107" s="170"/>
      <c r="DQ107" s="170"/>
      <c r="DR107" s="170"/>
      <c r="DS107" s="170"/>
      <c r="DT107" s="170"/>
      <c r="DU107" s="170"/>
      <c r="DV107" s="170"/>
      <c r="DW107" s="170"/>
      <c r="DX107" s="170"/>
      <c r="DY107" s="170"/>
      <c r="DZ107" s="170"/>
      <c r="EA107" s="170"/>
      <c r="EB107" s="170"/>
      <c r="EC107" s="170"/>
      <c r="ED107" s="170"/>
      <c r="EE107" s="170"/>
      <c r="EF107" s="170"/>
      <c r="EG107" s="170"/>
      <c r="EH107" s="170"/>
      <c r="EI107" s="170"/>
      <c r="EJ107" s="170"/>
      <c r="EK107" s="170"/>
      <c r="EL107" s="170"/>
      <c r="EM107" s="170"/>
      <c r="EN107" s="170"/>
      <c r="EO107" s="170"/>
      <c r="EP107" s="170"/>
      <c r="EQ107" s="170"/>
      <c r="ER107" s="170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</row>
    <row r="108" spans="1:219" s="18" customFormat="1" ht="15.6" customHeight="1" x14ac:dyDescent="0.25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70"/>
      <c r="BA108" s="170"/>
      <c r="BB108" s="170"/>
      <c r="BC108" s="170"/>
      <c r="BD108" s="170"/>
      <c r="BE108" s="170"/>
      <c r="BF108" s="170"/>
      <c r="BG108" s="170"/>
      <c r="BH108" s="170"/>
      <c r="BI108" s="170"/>
      <c r="BJ108" s="170"/>
      <c r="BK108" s="170"/>
      <c r="BL108" s="170"/>
      <c r="BM108" s="170"/>
      <c r="BN108" s="170"/>
      <c r="BO108" s="170"/>
      <c r="BP108" s="170"/>
      <c r="BQ108" s="170"/>
      <c r="BR108" s="170"/>
      <c r="BS108" s="170"/>
      <c r="BT108" s="170"/>
      <c r="BU108" s="170"/>
      <c r="BV108" s="170"/>
      <c r="BW108" s="170"/>
      <c r="BX108" s="170"/>
      <c r="BY108" s="170"/>
      <c r="BZ108" s="170"/>
      <c r="CA108" s="170"/>
      <c r="CB108" s="170"/>
      <c r="CC108" s="170"/>
      <c r="CD108" s="170"/>
      <c r="CE108" s="170"/>
      <c r="CF108" s="170"/>
      <c r="CG108" s="170"/>
      <c r="CH108" s="170"/>
      <c r="CI108" s="170"/>
      <c r="CJ108" s="170"/>
      <c r="CK108" s="170"/>
      <c r="CL108" s="170"/>
      <c r="CM108" s="170"/>
      <c r="CN108" s="170"/>
      <c r="CO108" s="170"/>
      <c r="CP108" s="170"/>
      <c r="CQ108" s="170"/>
      <c r="CR108" s="170"/>
      <c r="CS108" s="170"/>
      <c r="CT108" s="170"/>
      <c r="CU108" s="170"/>
      <c r="CV108" s="170"/>
      <c r="CW108" s="170"/>
      <c r="CX108" s="170"/>
      <c r="CY108" s="170"/>
      <c r="CZ108" s="170"/>
      <c r="DA108" s="170"/>
      <c r="DB108" s="170"/>
      <c r="DC108" s="170"/>
      <c r="DD108" s="170"/>
      <c r="DE108" s="170"/>
      <c r="DF108" s="170"/>
      <c r="DG108" s="170"/>
      <c r="DH108" s="170"/>
      <c r="DI108" s="170"/>
      <c r="DJ108" s="170"/>
      <c r="DK108" s="170"/>
      <c r="DL108" s="170"/>
      <c r="DM108" s="170"/>
      <c r="DN108" s="170"/>
      <c r="DO108" s="170"/>
      <c r="DP108" s="170"/>
      <c r="DQ108" s="170"/>
      <c r="DR108" s="170"/>
      <c r="DS108" s="170"/>
      <c r="DT108" s="170"/>
      <c r="DU108" s="170"/>
      <c r="DV108" s="170"/>
      <c r="DW108" s="170"/>
      <c r="DX108" s="170"/>
      <c r="DY108" s="170"/>
      <c r="DZ108" s="170"/>
      <c r="EA108" s="170"/>
      <c r="EB108" s="170"/>
      <c r="EC108" s="170"/>
      <c r="ED108" s="170"/>
      <c r="EE108" s="170"/>
      <c r="EF108" s="170"/>
      <c r="EG108" s="170"/>
      <c r="EH108" s="170"/>
      <c r="EI108" s="170"/>
      <c r="EJ108" s="170"/>
      <c r="EK108" s="170"/>
      <c r="EL108" s="170"/>
      <c r="EM108" s="170"/>
      <c r="EN108" s="170"/>
      <c r="EO108" s="170"/>
      <c r="EP108" s="170"/>
      <c r="EQ108" s="170"/>
      <c r="ER108" s="170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</row>
    <row r="109" spans="1:219" s="18" customFormat="1" ht="15.6" customHeight="1" x14ac:dyDescent="0.25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81"/>
      <c r="AI109" s="181"/>
      <c r="AJ109" s="181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170"/>
      <c r="CN109" s="170"/>
      <c r="CO109" s="170"/>
      <c r="CP109" s="170"/>
      <c r="CQ109" s="170"/>
      <c r="CR109" s="170"/>
      <c r="CS109" s="170"/>
      <c r="CT109" s="170"/>
      <c r="CU109" s="170"/>
      <c r="CV109" s="170"/>
      <c r="CW109" s="170"/>
      <c r="CX109" s="170"/>
      <c r="CY109" s="170"/>
      <c r="CZ109" s="170"/>
      <c r="DA109" s="170"/>
      <c r="DB109" s="170"/>
      <c r="DC109" s="170"/>
      <c r="DD109" s="170"/>
      <c r="DE109" s="170"/>
      <c r="DF109" s="170"/>
      <c r="DG109" s="170"/>
      <c r="DH109" s="170"/>
      <c r="DI109" s="170"/>
      <c r="DJ109" s="170"/>
      <c r="DK109" s="170"/>
      <c r="DL109" s="170"/>
      <c r="DM109" s="170"/>
      <c r="DN109" s="170"/>
      <c r="DO109" s="170"/>
      <c r="DP109" s="170"/>
      <c r="DQ109" s="170"/>
      <c r="DR109" s="170"/>
      <c r="DS109" s="170"/>
      <c r="DT109" s="170"/>
      <c r="DU109" s="170"/>
      <c r="DV109" s="170"/>
      <c r="DW109" s="170"/>
      <c r="DX109" s="170"/>
      <c r="DY109" s="170"/>
      <c r="DZ109" s="170"/>
      <c r="EA109" s="170"/>
      <c r="EB109" s="170"/>
      <c r="EC109" s="170"/>
      <c r="ED109" s="170"/>
      <c r="EE109" s="170"/>
      <c r="EF109" s="170"/>
      <c r="EG109" s="170"/>
      <c r="EH109" s="170"/>
      <c r="EI109" s="170"/>
      <c r="EJ109" s="170"/>
      <c r="EK109" s="170"/>
      <c r="EL109" s="170"/>
      <c r="EM109" s="170"/>
      <c r="EN109" s="170"/>
      <c r="EO109" s="170"/>
      <c r="EP109" s="170"/>
      <c r="EQ109" s="170"/>
      <c r="ER109" s="170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</row>
    <row r="110" spans="1:219" s="18" customFormat="1" ht="15.6" customHeight="1" x14ac:dyDescent="0.25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70"/>
      <c r="AL110" s="170"/>
      <c r="AM110" s="170"/>
      <c r="AN110" s="170"/>
      <c r="AO110" s="170"/>
      <c r="AP110" s="170"/>
      <c r="AQ110" s="170"/>
      <c r="AR110" s="170"/>
      <c r="AS110" s="170"/>
      <c r="AT110" s="170"/>
      <c r="AU110" s="170"/>
      <c r="AV110" s="170"/>
      <c r="AW110" s="170"/>
      <c r="AX110" s="170"/>
      <c r="AY110" s="170"/>
      <c r="AZ110" s="170"/>
      <c r="BA110" s="170"/>
      <c r="BB110" s="170"/>
      <c r="BC110" s="170"/>
      <c r="BD110" s="170"/>
      <c r="BE110" s="170"/>
      <c r="BF110" s="170"/>
      <c r="BG110" s="170"/>
      <c r="BH110" s="170"/>
      <c r="BI110" s="170"/>
      <c r="BJ110" s="170"/>
      <c r="BK110" s="170"/>
      <c r="BL110" s="170"/>
      <c r="BM110" s="170"/>
      <c r="BN110" s="170"/>
      <c r="BO110" s="170"/>
      <c r="BP110" s="170"/>
      <c r="BQ110" s="170"/>
      <c r="BR110" s="170"/>
      <c r="BS110" s="170"/>
      <c r="BT110" s="170"/>
      <c r="BU110" s="170"/>
      <c r="BV110" s="170"/>
      <c r="BW110" s="170"/>
      <c r="BX110" s="170"/>
      <c r="BY110" s="170"/>
      <c r="BZ110" s="170"/>
      <c r="CA110" s="170"/>
      <c r="CB110" s="170"/>
      <c r="CC110" s="170"/>
      <c r="CD110" s="170"/>
      <c r="CE110" s="170"/>
      <c r="CF110" s="170"/>
      <c r="CG110" s="170"/>
      <c r="CH110" s="170"/>
      <c r="CI110" s="170"/>
      <c r="CJ110" s="170"/>
      <c r="CK110" s="170"/>
      <c r="CL110" s="170"/>
      <c r="CM110" s="170"/>
      <c r="CN110" s="170"/>
      <c r="CO110" s="170"/>
      <c r="CP110" s="170"/>
      <c r="CQ110" s="170"/>
      <c r="CR110" s="170"/>
      <c r="CS110" s="170"/>
      <c r="CT110" s="170"/>
      <c r="CU110" s="170"/>
      <c r="CV110" s="170"/>
      <c r="CW110" s="170"/>
      <c r="CX110" s="170"/>
      <c r="CY110" s="170"/>
      <c r="CZ110" s="170"/>
      <c r="DA110" s="170"/>
      <c r="DB110" s="170"/>
      <c r="DC110" s="170"/>
      <c r="DD110" s="170"/>
      <c r="DE110" s="170"/>
      <c r="DF110" s="170"/>
      <c r="DG110" s="170"/>
      <c r="DH110" s="170"/>
      <c r="DI110" s="170"/>
      <c r="DJ110" s="170"/>
      <c r="DK110" s="170"/>
      <c r="DL110" s="170"/>
      <c r="DM110" s="170"/>
      <c r="DN110" s="170"/>
      <c r="DO110" s="170"/>
      <c r="DP110" s="170"/>
      <c r="DQ110" s="170"/>
      <c r="DR110" s="170"/>
      <c r="DS110" s="170"/>
      <c r="DT110" s="170"/>
      <c r="DU110" s="170"/>
      <c r="DV110" s="170"/>
      <c r="DW110" s="170"/>
      <c r="DX110" s="170"/>
      <c r="DY110" s="170"/>
      <c r="DZ110" s="170"/>
      <c r="EA110" s="170"/>
      <c r="EB110" s="170"/>
      <c r="EC110" s="170"/>
      <c r="ED110" s="170"/>
      <c r="EE110" s="170"/>
      <c r="EF110" s="170"/>
      <c r="EG110" s="170"/>
      <c r="EH110" s="170"/>
      <c r="EI110" s="170"/>
      <c r="EJ110" s="170"/>
      <c r="EK110" s="170"/>
      <c r="EL110" s="170"/>
      <c r="EM110" s="170"/>
      <c r="EN110" s="170"/>
      <c r="EO110" s="170"/>
      <c r="EP110" s="170"/>
      <c r="EQ110" s="170"/>
      <c r="ER110" s="170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</row>
    <row r="111" spans="1:219" s="18" customFormat="1" ht="15.6" customHeight="1" x14ac:dyDescent="0.25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70"/>
      <c r="BG111" s="170"/>
      <c r="BH111" s="170"/>
      <c r="BI111" s="170"/>
      <c r="BJ111" s="170"/>
      <c r="BK111" s="170"/>
      <c r="BL111" s="170"/>
      <c r="BM111" s="170"/>
      <c r="BN111" s="170"/>
      <c r="BO111" s="170"/>
      <c r="BP111" s="170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0"/>
      <c r="CC111" s="170"/>
      <c r="CD111" s="170"/>
      <c r="CE111" s="170"/>
      <c r="CF111" s="170"/>
      <c r="CG111" s="170"/>
      <c r="CH111" s="170"/>
      <c r="CI111" s="170"/>
      <c r="CJ111" s="170"/>
      <c r="CK111" s="170"/>
      <c r="CL111" s="170"/>
      <c r="CM111" s="170"/>
      <c r="CN111" s="170"/>
      <c r="CO111" s="170"/>
      <c r="CP111" s="170"/>
      <c r="CQ111" s="170"/>
      <c r="CR111" s="170"/>
      <c r="CS111" s="170"/>
      <c r="CT111" s="170"/>
      <c r="CU111" s="170"/>
      <c r="CV111" s="170"/>
      <c r="CW111" s="170"/>
      <c r="CX111" s="170"/>
      <c r="CY111" s="170"/>
      <c r="CZ111" s="170"/>
      <c r="DA111" s="170"/>
      <c r="DB111" s="170"/>
      <c r="DC111" s="170"/>
      <c r="DD111" s="170"/>
      <c r="DE111" s="170"/>
      <c r="DF111" s="170"/>
      <c r="DG111" s="170"/>
      <c r="DH111" s="170"/>
      <c r="DI111" s="170"/>
      <c r="DJ111" s="170"/>
      <c r="DK111" s="170"/>
      <c r="DL111" s="170"/>
      <c r="DM111" s="170"/>
      <c r="DN111" s="170"/>
      <c r="DO111" s="170"/>
      <c r="DP111" s="170"/>
      <c r="DQ111" s="170"/>
      <c r="DR111" s="170"/>
      <c r="DS111" s="170"/>
      <c r="DT111" s="170"/>
      <c r="DU111" s="170"/>
      <c r="DV111" s="170"/>
      <c r="DW111" s="170"/>
      <c r="DX111" s="170"/>
      <c r="DY111" s="170"/>
      <c r="DZ111" s="170"/>
      <c r="EA111" s="170"/>
      <c r="EB111" s="170"/>
      <c r="EC111" s="170"/>
      <c r="ED111" s="170"/>
      <c r="EE111" s="170"/>
      <c r="EF111" s="170"/>
      <c r="EG111" s="170"/>
      <c r="EH111" s="170"/>
      <c r="EI111" s="170"/>
      <c r="EJ111" s="170"/>
      <c r="EK111" s="170"/>
      <c r="EL111" s="170"/>
      <c r="EM111" s="170"/>
      <c r="EN111" s="170"/>
      <c r="EO111" s="170"/>
      <c r="EP111" s="170"/>
      <c r="EQ111" s="170"/>
      <c r="ER111" s="170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</row>
    <row r="112" spans="1:219" s="18" customFormat="1" ht="3.6" customHeight="1" x14ac:dyDescent="0.25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170"/>
      <c r="BC112" s="170"/>
      <c r="BD112" s="170"/>
      <c r="BE112" s="170"/>
      <c r="BF112" s="170"/>
      <c r="BG112" s="170"/>
      <c r="BH112" s="170"/>
      <c r="BI112" s="170"/>
      <c r="BJ112" s="170"/>
      <c r="BK112" s="170"/>
      <c r="BL112" s="170"/>
      <c r="BM112" s="170"/>
      <c r="BN112" s="170"/>
      <c r="BO112" s="170"/>
      <c r="BP112" s="170"/>
      <c r="BQ112" s="170"/>
      <c r="BR112" s="170"/>
      <c r="BS112" s="170"/>
      <c r="BT112" s="170"/>
      <c r="BU112" s="170"/>
      <c r="BV112" s="170"/>
      <c r="BW112" s="170"/>
      <c r="BX112" s="170"/>
      <c r="BY112" s="170"/>
      <c r="BZ112" s="170"/>
      <c r="CA112" s="170"/>
      <c r="CB112" s="170"/>
      <c r="CC112" s="170"/>
      <c r="CD112" s="170"/>
      <c r="CE112" s="170"/>
      <c r="CF112" s="170"/>
      <c r="CG112" s="170"/>
      <c r="CH112" s="170"/>
      <c r="CI112" s="170"/>
      <c r="CJ112" s="170"/>
      <c r="CK112" s="170"/>
      <c r="CL112" s="170"/>
      <c r="CM112" s="170"/>
      <c r="CN112" s="170"/>
      <c r="CO112" s="170"/>
      <c r="CP112" s="170"/>
      <c r="CQ112" s="170"/>
      <c r="CR112" s="170"/>
      <c r="CS112" s="170"/>
      <c r="CT112" s="170"/>
      <c r="CU112" s="170"/>
      <c r="CV112" s="170"/>
      <c r="CW112" s="170"/>
      <c r="CX112" s="170"/>
      <c r="CY112" s="170"/>
      <c r="CZ112" s="170"/>
      <c r="DA112" s="170"/>
      <c r="DB112" s="170"/>
      <c r="DC112" s="170"/>
      <c r="DD112" s="170"/>
      <c r="DE112" s="170"/>
      <c r="DF112" s="170"/>
      <c r="DG112" s="170"/>
      <c r="DH112" s="170"/>
      <c r="DI112" s="170"/>
      <c r="DJ112" s="170"/>
      <c r="DK112" s="170"/>
      <c r="DL112" s="170"/>
      <c r="DM112" s="170"/>
      <c r="DN112" s="170"/>
      <c r="DO112" s="170"/>
      <c r="DP112" s="170"/>
      <c r="DQ112" s="170"/>
      <c r="DR112" s="170"/>
      <c r="DS112" s="170"/>
      <c r="DT112" s="170"/>
      <c r="DU112" s="170"/>
      <c r="DV112" s="170"/>
      <c r="DW112" s="170"/>
      <c r="DX112" s="170"/>
      <c r="DY112" s="170"/>
      <c r="DZ112" s="170"/>
      <c r="EA112" s="170"/>
      <c r="EB112" s="170"/>
      <c r="EC112" s="170"/>
      <c r="ED112" s="170"/>
      <c r="EE112" s="170"/>
      <c r="EF112" s="170"/>
      <c r="EG112" s="170"/>
      <c r="EH112" s="170"/>
      <c r="EI112" s="170"/>
      <c r="EJ112" s="170"/>
      <c r="EK112" s="170"/>
      <c r="EL112" s="170"/>
      <c r="EM112" s="170"/>
      <c r="EN112" s="170"/>
      <c r="EO112" s="170"/>
      <c r="EP112" s="170"/>
      <c r="EQ112" s="170"/>
      <c r="ER112" s="170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</row>
    <row r="113" spans="1:218" s="18" customFormat="1" ht="15.6" hidden="1" customHeight="1" x14ac:dyDescent="0.25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  <c r="BH113" s="170"/>
      <c r="BI113" s="170"/>
      <c r="BJ113" s="170"/>
      <c r="BK113" s="170"/>
      <c r="BL113" s="170"/>
      <c r="BM113" s="170"/>
      <c r="BN113" s="170"/>
      <c r="BO113" s="170"/>
      <c r="BP113" s="170"/>
      <c r="BQ113" s="170"/>
      <c r="BR113" s="170"/>
      <c r="BS113" s="170"/>
      <c r="BT113" s="170"/>
      <c r="BU113" s="170"/>
      <c r="BV113" s="170"/>
      <c r="BW113" s="170"/>
      <c r="BX113" s="170"/>
      <c r="BY113" s="170"/>
      <c r="BZ113" s="170"/>
      <c r="CA113" s="170"/>
      <c r="CB113" s="170"/>
      <c r="CC113" s="170"/>
      <c r="CD113" s="170"/>
      <c r="CE113" s="170"/>
      <c r="CF113" s="170"/>
      <c r="CG113" s="170"/>
      <c r="CH113" s="170"/>
      <c r="CI113" s="170"/>
      <c r="CJ113" s="170"/>
      <c r="CK113" s="170"/>
      <c r="CL113" s="170"/>
      <c r="CM113" s="170"/>
      <c r="CN113" s="170"/>
      <c r="CO113" s="170"/>
      <c r="CP113" s="170"/>
      <c r="CQ113" s="170"/>
      <c r="CR113" s="170"/>
      <c r="CS113" s="170"/>
      <c r="CT113" s="170"/>
      <c r="CU113" s="170"/>
      <c r="CV113" s="170"/>
      <c r="CW113" s="170"/>
      <c r="CX113" s="170"/>
      <c r="CY113" s="170"/>
      <c r="CZ113" s="170"/>
      <c r="DA113" s="170"/>
      <c r="DB113" s="170"/>
      <c r="DC113" s="170"/>
      <c r="DD113" s="170"/>
      <c r="DE113" s="170"/>
      <c r="DF113" s="170"/>
      <c r="DG113" s="170"/>
      <c r="DH113" s="170"/>
      <c r="DI113" s="170"/>
      <c r="DJ113" s="170"/>
      <c r="DK113" s="170"/>
      <c r="DL113" s="170"/>
      <c r="DM113" s="170"/>
      <c r="DN113" s="170"/>
      <c r="DO113" s="170"/>
      <c r="DP113" s="170"/>
      <c r="DQ113" s="170"/>
      <c r="DR113" s="170"/>
      <c r="DS113" s="170"/>
      <c r="DT113" s="170"/>
      <c r="DU113" s="170"/>
      <c r="DV113" s="170"/>
      <c r="DW113" s="170"/>
      <c r="DX113" s="170"/>
      <c r="DY113" s="170"/>
      <c r="DZ113" s="170"/>
      <c r="EA113" s="170"/>
      <c r="EB113" s="170"/>
      <c r="EC113" s="170"/>
      <c r="ED113" s="170"/>
      <c r="EE113" s="170"/>
      <c r="EF113" s="170"/>
      <c r="EG113" s="170"/>
      <c r="EH113" s="170"/>
      <c r="EI113" s="170"/>
      <c r="EJ113" s="170"/>
      <c r="EK113" s="170"/>
      <c r="EL113" s="170"/>
      <c r="EM113" s="170"/>
      <c r="EN113" s="170"/>
      <c r="EO113" s="170"/>
      <c r="EP113" s="170"/>
      <c r="EQ113" s="170"/>
      <c r="ER113" s="170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</row>
    <row r="114" spans="1:218" s="18" customFormat="1" ht="15.6" hidden="1" customHeight="1" x14ac:dyDescent="0.25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70"/>
      <c r="AL114" s="170"/>
      <c r="AM114" s="170"/>
      <c r="AN114" s="170"/>
      <c r="AO114" s="170"/>
      <c r="AP114" s="170"/>
      <c r="AQ114" s="170"/>
      <c r="AR114" s="170"/>
      <c r="AS114" s="170"/>
      <c r="AT114" s="170"/>
      <c r="AU114" s="170"/>
      <c r="AV114" s="170"/>
      <c r="AW114" s="170"/>
      <c r="AX114" s="170"/>
      <c r="AY114" s="170"/>
      <c r="AZ114" s="170"/>
      <c r="BA114" s="170"/>
      <c r="BB114" s="170"/>
      <c r="BC114" s="170"/>
      <c r="BD114" s="170"/>
      <c r="BE114" s="170"/>
      <c r="BF114" s="170"/>
      <c r="BG114" s="170"/>
      <c r="BH114" s="170"/>
      <c r="BI114" s="170"/>
      <c r="BJ114" s="170"/>
      <c r="BK114" s="170"/>
      <c r="BL114" s="170"/>
      <c r="BM114" s="170"/>
      <c r="BN114" s="170"/>
      <c r="BO114" s="170"/>
      <c r="BP114" s="170"/>
      <c r="BQ114" s="170"/>
      <c r="BR114" s="170"/>
      <c r="BS114" s="170"/>
      <c r="BT114" s="170"/>
      <c r="BU114" s="170"/>
      <c r="BV114" s="170"/>
      <c r="BW114" s="170"/>
      <c r="BX114" s="170"/>
      <c r="BY114" s="170"/>
      <c r="BZ114" s="170"/>
      <c r="CA114" s="170"/>
      <c r="CB114" s="170"/>
      <c r="CC114" s="170"/>
      <c r="CD114" s="170"/>
      <c r="CE114" s="170"/>
      <c r="CF114" s="170"/>
      <c r="CG114" s="170"/>
      <c r="CH114" s="170"/>
      <c r="CI114" s="170"/>
      <c r="CJ114" s="170"/>
      <c r="CK114" s="170"/>
      <c r="CL114" s="170"/>
      <c r="CM114" s="170"/>
      <c r="CN114" s="170"/>
      <c r="CO114" s="170"/>
      <c r="CP114" s="170"/>
      <c r="CQ114" s="170"/>
      <c r="CR114" s="170"/>
      <c r="CS114" s="170"/>
      <c r="CT114" s="170"/>
      <c r="CU114" s="170"/>
      <c r="CV114" s="170"/>
      <c r="CW114" s="170"/>
      <c r="CX114" s="170"/>
      <c r="CY114" s="170"/>
      <c r="CZ114" s="170"/>
      <c r="DA114" s="170"/>
      <c r="DB114" s="170"/>
      <c r="DC114" s="170"/>
      <c r="DD114" s="170"/>
      <c r="DE114" s="170"/>
      <c r="DF114" s="170"/>
      <c r="DG114" s="170"/>
      <c r="DH114" s="170"/>
      <c r="DI114" s="170"/>
      <c r="DJ114" s="170"/>
      <c r="DK114" s="170"/>
      <c r="DL114" s="170"/>
      <c r="DM114" s="170"/>
      <c r="DN114" s="170"/>
      <c r="DO114" s="170"/>
      <c r="DP114" s="170"/>
      <c r="DQ114" s="170"/>
      <c r="DR114" s="170"/>
      <c r="DS114" s="170"/>
      <c r="DT114" s="170"/>
      <c r="DU114" s="170"/>
      <c r="DV114" s="170"/>
      <c r="DW114" s="170"/>
      <c r="DX114" s="170"/>
      <c r="DY114" s="170"/>
      <c r="DZ114" s="170"/>
      <c r="EA114" s="170"/>
      <c r="EB114" s="170"/>
      <c r="EC114" s="170"/>
      <c r="ED114" s="170"/>
      <c r="EE114" s="170"/>
      <c r="EF114" s="170"/>
      <c r="EG114" s="170"/>
      <c r="EH114" s="170"/>
      <c r="EI114" s="170"/>
      <c r="EJ114" s="170"/>
      <c r="EK114" s="170"/>
      <c r="EL114" s="170"/>
      <c r="EM114" s="170"/>
      <c r="EN114" s="170"/>
      <c r="EO114" s="170"/>
      <c r="EP114" s="170"/>
      <c r="EQ114" s="170"/>
      <c r="ER114" s="170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</row>
    <row r="115" spans="1:218" s="18" customFormat="1" ht="15.6" hidden="1" customHeight="1" x14ac:dyDescent="0.25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0"/>
      <c r="BP115" s="170"/>
      <c r="BQ115" s="170"/>
      <c r="BR115" s="170"/>
      <c r="BS115" s="170"/>
      <c r="BT115" s="170"/>
      <c r="BU115" s="170"/>
      <c r="BV115" s="170"/>
      <c r="BW115" s="170"/>
      <c r="BX115" s="170"/>
      <c r="BY115" s="170"/>
      <c r="BZ115" s="170"/>
      <c r="CA115" s="170"/>
      <c r="CB115" s="170"/>
      <c r="CC115" s="170"/>
      <c r="CD115" s="170"/>
      <c r="CE115" s="170"/>
      <c r="CF115" s="170"/>
      <c r="CG115" s="170"/>
      <c r="CH115" s="170"/>
      <c r="CI115" s="170"/>
      <c r="CJ115" s="170"/>
      <c r="CK115" s="170"/>
      <c r="CL115" s="170"/>
      <c r="CM115" s="170"/>
      <c r="CN115" s="170"/>
      <c r="CO115" s="170"/>
      <c r="CP115" s="170"/>
      <c r="CQ115" s="170"/>
      <c r="CR115" s="170"/>
      <c r="CS115" s="170"/>
      <c r="CT115" s="170"/>
      <c r="CU115" s="170"/>
      <c r="CV115" s="170"/>
      <c r="CW115" s="170"/>
      <c r="CX115" s="170"/>
      <c r="CY115" s="170"/>
      <c r="CZ115" s="170"/>
      <c r="DA115" s="170"/>
      <c r="DB115" s="170"/>
      <c r="DC115" s="170"/>
      <c r="DD115" s="170"/>
      <c r="DE115" s="170"/>
      <c r="DF115" s="170"/>
      <c r="DG115" s="170"/>
      <c r="DH115" s="170"/>
      <c r="DI115" s="170"/>
      <c r="DJ115" s="170"/>
      <c r="DK115" s="170"/>
      <c r="DL115" s="170"/>
      <c r="DM115" s="170"/>
      <c r="DN115" s="170"/>
      <c r="DO115" s="170"/>
      <c r="DP115" s="170"/>
      <c r="DQ115" s="170"/>
      <c r="DR115" s="170"/>
      <c r="DS115" s="170"/>
      <c r="DT115" s="170"/>
      <c r="DU115" s="170"/>
      <c r="DV115" s="170"/>
      <c r="DW115" s="170"/>
      <c r="DX115" s="170"/>
      <c r="DY115" s="170"/>
      <c r="DZ115" s="170"/>
      <c r="EA115" s="170"/>
      <c r="EB115" s="170"/>
      <c r="EC115" s="170"/>
      <c r="ED115" s="170"/>
      <c r="EE115" s="170"/>
      <c r="EF115" s="170"/>
      <c r="EG115" s="170"/>
      <c r="EH115" s="170"/>
      <c r="EI115" s="170"/>
      <c r="EJ115" s="170"/>
      <c r="EK115" s="170"/>
      <c r="EL115" s="170"/>
      <c r="EM115" s="170"/>
      <c r="EN115" s="170"/>
      <c r="EO115" s="170"/>
      <c r="EP115" s="170"/>
      <c r="EQ115" s="170"/>
      <c r="ER115" s="170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</row>
    <row r="116" spans="1:218" s="18" customFormat="1" ht="15.6" hidden="1" customHeight="1" x14ac:dyDescent="0.25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0"/>
      <c r="BP116" s="170"/>
      <c r="BQ116" s="170"/>
      <c r="BR116" s="170"/>
      <c r="BS116" s="170"/>
      <c r="BT116" s="170"/>
      <c r="BU116" s="170"/>
      <c r="BV116" s="170"/>
      <c r="BW116" s="170"/>
      <c r="BX116" s="170"/>
      <c r="BY116" s="170"/>
      <c r="BZ116" s="170"/>
      <c r="CA116" s="170"/>
      <c r="CB116" s="170"/>
      <c r="CC116" s="170"/>
      <c r="CD116" s="170"/>
      <c r="CE116" s="170"/>
      <c r="CF116" s="170"/>
      <c r="CG116" s="170"/>
      <c r="CH116" s="170"/>
      <c r="CI116" s="170"/>
      <c r="CJ116" s="170"/>
      <c r="CK116" s="170"/>
      <c r="CL116" s="170"/>
      <c r="CM116" s="170"/>
      <c r="CN116" s="170"/>
      <c r="CO116" s="170"/>
      <c r="CP116" s="170"/>
      <c r="CQ116" s="170"/>
      <c r="CR116" s="170"/>
      <c r="CS116" s="170"/>
      <c r="CT116" s="170"/>
      <c r="CU116" s="170"/>
      <c r="CV116" s="170"/>
      <c r="CW116" s="170"/>
      <c r="CX116" s="170"/>
      <c r="CY116" s="170"/>
      <c r="CZ116" s="170"/>
      <c r="DA116" s="170"/>
      <c r="DB116" s="170"/>
      <c r="DC116" s="170"/>
      <c r="DD116" s="170"/>
      <c r="DE116" s="170"/>
      <c r="DF116" s="170"/>
      <c r="DG116" s="170"/>
      <c r="DH116" s="170"/>
      <c r="DI116" s="170"/>
      <c r="DJ116" s="170"/>
      <c r="DK116" s="170"/>
      <c r="DL116" s="170"/>
      <c r="DM116" s="170"/>
      <c r="DN116" s="170"/>
      <c r="DO116" s="170"/>
      <c r="DP116" s="170"/>
      <c r="DQ116" s="170"/>
      <c r="DR116" s="170"/>
      <c r="DS116" s="170"/>
      <c r="DT116" s="170"/>
      <c r="DU116" s="170"/>
      <c r="DV116" s="170"/>
      <c r="DW116" s="170"/>
      <c r="DX116" s="170"/>
      <c r="DY116" s="170"/>
      <c r="DZ116" s="170"/>
      <c r="EA116" s="170"/>
      <c r="EB116" s="170"/>
      <c r="EC116" s="170"/>
      <c r="ED116" s="170"/>
      <c r="EE116" s="170"/>
      <c r="EF116" s="170"/>
      <c r="EG116" s="170"/>
      <c r="EH116" s="170"/>
      <c r="EI116" s="170"/>
      <c r="EJ116" s="170"/>
      <c r="EK116" s="170"/>
      <c r="EL116" s="170"/>
      <c r="EM116" s="170"/>
      <c r="EN116" s="170"/>
      <c r="EO116" s="170"/>
      <c r="EP116" s="170"/>
      <c r="EQ116" s="170"/>
      <c r="ER116" s="170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</row>
    <row r="117" spans="1:218" hidden="1" x14ac:dyDescent="0.25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</row>
    <row r="118" spans="1:218" hidden="1" x14ac:dyDescent="0.25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</row>
    <row r="119" spans="1:218" hidden="1" x14ac:dyDescent="0.25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</row>
    <row r="120" spans="1:218" hidden="1" x14ac:dyDescent="0.25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</row>
    <row r="121" spans="1:218" hidden="1" x14ac:dyDescent="0.25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</row>
    <row r="122" spans="1:218" hidden="1" x14ac:dyDescent="0.25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</row>
    <row r="123" spans="1:218" hidden="1" x14ac:dyDescent="0.25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</row>
    <row r="124" spans="1:218" hidden="1" x14ac:dyDescent="0.25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</row>
    <row r="125" spans="1:218" hidden="1" x14ac:dyDescent="0.25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1"/>
      <c r="AG125" s="181"/>
      <c r="AH125" s="181"/>
      <c r="AI125" s="181"/>
      <c r="AJ125" s="181"/>
    </row>
    <row r="126" spans="1:218" hidden="1" x14ac:dyDescent="0.25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81"/>
      <c r="AI126" s="181"/>
      <c r="AJ126" s="181"/>
    </row>
    <row r="127" spans="1:218" hidden="1" x14ac:dyDescent="0.25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81"/>
      <c r="AI127" s="181"/>
      <c r="AJ127" s="181"/>
    </row>
    <row r="128" spans="1:218" hidden="1" x14ac:dyDescent="0.25"/>
    <row r="129" hidden="1" x14ac:dyDescent="0.25"/>
    <row r="130" hidden="1" x14ac:dyDescent="0.25"/>
    <row r="186" spans="1:218" s="6" customFormat="1" x14ac:dyDescent="0.25">
      <c r="A186" s="2"/>
      <c r="B186" s="8"/>
      <c r="C186" s="8"/>
      <c r="D186" s="8"/>
      <c r="E186" s="8"/>
      <c r="F186" s="8"/>
      <c r="G186" s="8"/>
      <c r="H186" s="79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8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</row>
    <row r="187" spans="1:218" s="6" customFormat="1" x14ac:dyDescent="0.25">
      <c r="A187" s="2"/>
      <c r="B187" s="8"/>
      <c r="C187" s="8"/>
      <c r="D187" s="8"/>
      <c r="E187" s="8"/>
      <c r="F187" s="8"/>
      <c r="G187" s="8"/>
      <c r="H187" s="79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8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</row>
  </sheetData>
  <mergeCells count="66">
    <mergeCell ref="AA21:AB21"/>
    <mergeCell ref="AC21:AD21"/>
    <mergeCell ref="AG20:AH20"/>
    <mergeCell ref="AG19:AH19"/>
    <mergeCell ref="AC20:AD20"/>
    <mergeCell ref="AG21:AH21"/>
    <mergeCell ref="W19:AE19"/>
    <mergeCell ref="Y20:Z20"/>
    <mergeCell ref="AA20:AB20"/>
    <mergeCell ref="R20:S20"/>
    <mergeCell ref="T20:U20"/>
    <mergeCell ref="W20:X20"/>
    <mergeCell ref="W21:X21"/>
    <mergeCell ref="Y21:Z21"/>
    <mergeCell ref="L21:M21"/>
    <mergeCell ref="V19:V20"/>
    <mergeCell ref="B22:H22"/>
    <mergeCell ref="E18:E20"/>
    <mergeCell ref="F18:F20"/>
    <mergeCell ref="G18:G20"/>
    <mergeCell ref="H18:H20"/>
    <mergeCell ref="B18:B20"/>
    <mergeCell ref="D18:D20"/>
    <mergeCell ref="N21:O21"/>
    <mergeCell ref="P21:Q21"/>
    <mergeCell ref="J21:K21"/>
    <mergeCell ref="J20:K20"/>
    <mergeCell ref="J19:U19"/>
    <mergeCell ref="R21:S21"/>
    <mergeCell ref="T21:U21"/>
    <mergeCell ref="B87:D87"/>
    <mergeCell ref="B90:D90"/>
    <mergeCell ref="B80:D80"/>
    <mergeCell ref="B86:D86"/>
    <mergeCell ref="B82:H82"/>
    <mergeCell ref="B55:D55"/>
    <mergeCell ref="B68:D68"/>
    <mergeCell ref="B79:D79"/>
    <mergeCell ref="B83:H83"/>
    <mergeCell ref="B84:D84"/>
    <mergeCell ref="B23:H23"/>
    <mergeCell ref="B25:D25"/>
    <mergeCell ref="B49:D49"/>
    <mergeCell ref="B24:D24"/>
    <mergeCell ref="B54:D54"/>
    <mergeCell ref="AC2:AJ2"/>
    <mergeCell ref="AC3:AJ3"/>
    <mergeCell ref="AC4:AJ4"/>
    <mergeCell ref="AC5:AJ5"/>
    <mergeCell ref="AF19:AF20"/>
    <mergeCell ref="A103:AJ127"/>
    <mergeCell ref="AC7:AJ7"/>
    <mergeCell ref="AC8:AJ8"/>
    <mergeCell ref="AC9:AJ9"/>
    <mergeCell ref="AC10:AJ10"/>
    <mergeCell ref="L20:M20"/>
    <mergeCell ref="AI13:AJ13"/>
    <mergeCell ref="P11:AI11"/>
    <mergeCell ref="A14:AJ16"/>
    <mergeCell ref="AJ18:AJ20"/>
    <mergeCell ref="A18:A20"/>
    <mergeCell ref="AI19:AI20"/>
    <mergeCell ref="N20:O20"/>
    <mergeCell ref="P20:Q20"/>
    <mergeCell ref="C18:C20"/>
    <mergeCell ref="I18:AI18"/>
  </mergeCells>
  <printOptions horizontalCentered="1"/>
  <pageMargins left="0.78740157480314965" right="0.78740157480314965" top="1.3779527559055118" bottom="0.39370078740157483" header="0.51181102362204722" footer="0.51181102362204722"/>
  <pageSetup paperSize="8" scale="20" firstPageNumber="120" fitToHeight="0" orientation="landscape" useFirstPageNumber="1" r:id="rId1"/>
  <headerFooter>
    <oddHeader>&amp;C&amp;"Times New Roman,обычный"&amp;38&amp;P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Y445"/>
  <sheetViews>
    <sheetView tabSelected="1" view="pageBreakPreview" zoomScale="49" zoomScaleNormal="50" zoomScaleSheetLayoutView="49" zoomScalePageLayoutView="50" workbookViewId="0">
      <selection activeCell="A13" sqref="A13:W15"/>
    </sheetView>
  </sheetViews>
  <sheetFormatPr defaultColWidth="9.140625" defaultRowHeight="15.75" x14ac:dyDescent="0.25"/>
  <cols>
    <col min="1" max="1" width="8.5703125" style="78" customWidth="1"/>
    <col min="2" max="2" width="32.7109375" style="8" customWidth="1"/>
    <col min="3" max="3" width="20.85546875" style="40" customWidth="1"/>
    <col min="4" max="4" width="28.5703125" style="8" customWidth="1"/>
    <col min="5" max="5" width="20.42578125" style="40" customWidth="1"/>
    <col min="6" max="6" width="18.140625" style="40" customWidth="1"/>
    <col min="7" max="7" width="32.28515625" style="8" customWidth="1"/>
    <col min="8" max="8" width="22.28515625" style="79" customWidth="1"/>
    <col min="9" max="9" width="18.5703125" style="16" hidden="1" customWidth="1"/>
    <col min="10" max="10" width="14.7109375" style="16" hidden="1" customWidth="1"/>
    <col min="11" max="11" width="7.140625" style="16" hidden="1" customWidth="1"/>
    <col min="12" max="12" width="15" style="16" hidden="1" customWidth="1"/>
    <col min="13" max="13" width="6.7109375" style="16" hidden="1" customWidth="1"/>
    <col min="14" max="14" width="14" style="16" hidden="1" customWidth="1"/>
    <col min="15" max="15" width="6.7109375" style="16" hidden="1" customWidth="1"/>
    <col min="16" max="16" width="15.140625" style="16" hidden="1" customWidth="1"/>
    <col min="17" max="17" width="15.28515625" style="16" hidden="1" customWidth="1"/>
    <col min="18" max="18" width="22.140625" style="16" customWidth="1"/>
    <col min="19" max="20" width="22" style="16" customWidth="1"/>
    <col min="21" max="21" width="21.5703125" style="16" customWidth="1"/>
    <col min="22" max="22" width="33" style="8" customWidth="1"/>
    <col min="23" max="23" width="52.85546875" style="7" customWidth="1"/>
    <col min="24" max="24" width="48.42578125" style="31" customWidth="1"/>
    <col min="25" max="129" width="9.140625" style="31"/>
    <col min="130" max="16384" width="9.140625" style="1"/>
  </cols>
  <sheetData>
    <row r="1" spans="1:129" ht="15" customHeight="1" x14ac:dyDescent="0.25">
      <c r="C1" s="8"/>
      <c r="E1" s="8"/>
      <c r="F1" s="8"/>
      <c r="G1" s="79"/>
      <c r="H1" s="16"/>
    </row>
    <row r="2" spans="1:129" s="10" customFormat="1" ht="42.75" customHeight="1" x14ac:dyDescent="0.7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264</v>
      </c>
      <c r="P2" s="82"/>
      <c r="Q2" s="82"/>
      <c r="R2" s="83"/>
      <c r="S2" s="83"/>
      <c r="T2" s="83"/>
      <c r="U2" s="83"/>
      <c r="V2" s="83"/>
      <c r="W2" s="84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</row>
    <row r="3" spans="1:129" s="10" customFormat="1" ht="46.5" customHeight="1" x14ac:dyDescent="0.7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5" t="s">
        <v>34</v>
      </c>
      <c r="P3" s="86"/>
      <c r="Q3" s="86"/>
      <c r="R3" s="83"/>
      <c r="S3" s="87"/>
      <c r="T3" s="221" t="s">
        <v>264</v>
      </c>
      <c r="U3" s="221"/>
      <c r="V3" s="221"/>
      <c r="W3" s="221"/>
      <c r="X3" s="168"/>
      <c r="Y3" s="168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</row>
    <row r="4" spans="1:129" s="10" customFormat="1" ht="25.5" customHeight="1" x14ac:dyDescent="0.7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5" t="s">
        <v>35</v>
      </c>
      <c r="P4" s="86"/>
      <c r="Q4" s="86"/>
      <c r="R4" s="83"/>
      <c r="S4" s="87"/>
      <c r="T4" s="221" t="s">
        <v>34</v>
      </c>
      <c r="U4" s="221"/>
      <c r="V4" s="221"/>
      <c r="W4" s="221"/>
      <c r="X4" s="168"/>
      <c r="Y4" s="168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</row>
    <row r="5" spans="1:129" s="10" customFormat="1" ht="26.25" customHeight="1" x14ac:dyDescent="0.7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8" t="s">
        <v>271</v>
      </c>
      <c r="P5" s="86"/>
      <c r="Q5" s="86"/>
      <c r="R5" s="83"/>
      <c r="S5" s="87"/>
      <c r="T5" s="221" t="s">
        <v>35</v>
      </c>
      <c r="U5" s="221"/>
      <c r="V5" s="221"/>
      <c r="W5" s="221"/>
      <c r="X5" s="168"/>
      <c r="Y5" s="168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</row>
    <row r="6" spans="1:129" s="10" customFormat="1" ht="29.25" customHeight="1" x14ac:dyDescent="0.7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9"/>
      <c r="P6" s="89"/>
      <c r="Q6" s="89"/>
      <c r="R6" s="83"/>
      <c r="S6" s="87"/>
      <c r="T6" s="221" t="s">
        <v>477</v>
      </c>
      <c r="U6" s="221"/>
      <c r="V6" s="221"/>
      <c r="W6" s="221"/>
      <c r="X6" s="168"/>
      <c r="Y6" s="168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</row>
    <row r="7" spans="1:129" s="12" customFormat="1" ht="59.25" customHeight="1" x14ac:dyDescent="0.5">
      <c r="A7" s="90"/>
      <c r="B7" s="90"/>
      <c r="C7" s="90"/>
      <c r="D7" s="90"/>
      <c r="E7" s="90"/>
      <c r="F7" s="90"/>
      <c r="G7" s="90"/>
      <c r="H7" s="91"/>
      <c r="I7" s="91"/>
      <c r="J7" s="91"/>
      <c r="K7" s="91"/>
      <c r="L7" s="91"/>
      <c r="M7" s="91"/>
      <c r="N7" s="91"/>
      <c r="O7" s="92" t="s">
        <v>86</v>
      </c>
      <c r="P7" s="93"/>
      <c r="Q7" s="93"/>
      <c r="R7" s="83"/>
      <c r="S7" s="94"/>
      <c r="T7" s="95"/>
      <c r="U7" s="95"/>
      <c r="V7" s="95"/>
      <c r="W7" s="95"/>
      <c r="X7" s="161"/>
      <c r="Y7" s="162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</row>
    <row r="8" spans="1:129" s="12" customFormat="1" ht="39.75" customHeight="1" x14ac:dyDescent="0.75">
      <c r="A8" s="90"/>
      <c r="B8" s="90"/>
      <c r="C8" s="90"/>
      <c r="D8" s="90"/>
      <c r="E8" s="90"/>
      <c r="F8" s="90"/>
      <c r="G8" s="90"/>
      <c r="H8" s="91"/>
      <c r="I8" s="91"/>
      <c r="J8" s="91"/>
      <c r="K8" s="91"/>
      <c r="L8" s="91"/>
      <c r="M8" s="91"/>
      <c r="N8" s="91"/>
      <c r="O8" s="92" t="s">
        <v>30</v>
      </c>
      <c r="P8" s="93"/>
      <c r="Q8" s="93"/>
      <c r="R8" s="83"/>
      <c r="S8" s="96"/>
      <c r="T8" s="224"/>
      <c r="U8" s="224"/>
      <c r="V8" s="224"/>
      <c r="W8" s="224"/>
      <c r="X8" s="169"/>
      <c r="Y8" s="169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</row>
    <row r="9" spans="1:129" s="12" customFormat="1" ht="30.75" customHeight="1" x14ac:dyDescent="0.75">
      <c r="A9" s="90"/>
      <c r="B9" s="90"/>
      <c r="C9" s="90"/>
      <c r="D9" s="90"/>
      <c r="E9" s="90"/>
      <c r="F9" s="90"/>
      <c r="G9" s="90"/>
      <c r="H9" s="91"/>
      <c r="I9" s="91"/>
      <c r="J9" s="91"/>
      <c r="K9" s="91"/>
      <c r="L9" s="91"/>
      <c r="M9" s="91"/>
      <c r="N9" s="91"/>
      <c r="O9" s="92" t="s">
        <v>31</v>
      </c>
      <c r="P9" s="93"/>
      <c r="Q9" s="93"/>
      <c r="R9" s="83"/>
      <c r="S9" s="96"/>
      <c r="T9" s="224"/>
      <c r="U9" s="224"/>
      <c r="V9" s="224"/>
      <c r="W9" s="224"/>
      <c r="X9" s="169"/>
      <c r="Y9" s="169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</row>
    <row r="10" spans="1:129" s="12" customFormat="1" ht="28.5" customHeight="1" x14ac:dyDescent="0.75">
      <c r="A10" s="90"/>
      <c r="B10" s="90"/>
      <c r="C10" s="90"/>
      <c r="D10" s="90"/>
      <c r="E10" s="90"/>
      <c r="F10" s="90"/>
      <c r="G10" s="90"/>
      <c r="H10" s="91"/>
      <c r="I10" s="91"/>
      <c r="J10" s="91"/>
      <c r="K10" s="91"/>
      <c r="L10" s="91"/>
      <c r="M10" s="91"/>
      <c r="N10" s="91"/>
      <c r="O10" s="92" t="s">
        <v>88</v>
      </c>
      <c r="P10" s="93"/>
      <c r="Q10" s="93"/>
      <c r="R10" s="83"/>
      <c r="S10" s="96"/>
      <c r="T10" s="224"/>
      <c r="U10" s="224"/>
      <c r="V10" s="224"/>
      <c r="W10" s="224"/>
      <c r="X10" s="169"/>
      <c r="Y10" s="169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</row>
    <row r="11" spans="1:129" s="11" customFormat="1" ht="31.5" customHeight="1" x14ac:dyDescent="0.75">
      <c r="A11" s="97"/>
      <c r="B11" s="98"/>
      <c r="C11" s="98"/>
      <c r="D11" s="98"/>
      <c r="E11" s="98"/>
      <c r="F11" s="98"/>
      <c r="G11" s="99"/>
      <c r="H11" s="16"/>
      <c r="I11" s="16"/>
      <c r="J11" s="16"/>
      <c r="K11" s="16"/>
      <c r="L11" s="16"/>
      <c r="M11" s="16"/>
      <c r="N11" s="16"/>
      <c r="O11" s="100" t="s">
        <v>160</v>
      </c>
      <c r="P11" s="100"/>
      <c r="Q11" s="100"/>
      <c r="R11" s="83"/>
      <c r="S11" s="96"/>
      <c r="T11" s="224"/>
      <c r="U11" s="224"/>
      <c r="V11" s="224"/>
      <c r="W11" s="224"/>
      <c r="X11" s="169"/>
      <c r="Y11" s="169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</row>
    <row r="12" spans="1:129" s="11" customFormat="1" ht="43.5" customHeight="1" x14ac:dyDescent="0.75">
      <c r="A12" s="97"/>
      <c r="B12" s="98"/>
      <c r="C12" s="98"/>
      <c r="D12" s="98"/>
      <c r="E12" s="98"/>
      <c r="F12" s="98"/>
      <c r="G12" s="99"/>
      <c r="H12" s="16"/>
      <c r="I12" s="16"/>
      <c r="J12" s="16"/>
      <c r="K12" s="16"/>
      <c r="L12" s="16"/>
      <c r="M12" s="16"/>
      <c r="N12" s="16"/>
      <c r="O12" s="100"/>
      <c r="P12" s="100"/>
      <c r="Q12" s="100"/>
      <c r="R12" s="83"/>
      <c r="S12" s="96"/>
      <c r="T12" s="101"/>
      <c r="U12" s="101"/>
      <c r="V12" s="101"/>
      <c r="W12" s="101"/>
      <c r="X12" s="169"/>
      <c r="Y12" s="169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</row>
    <row r="13" spans="1:129" ht="66.75" customHeight="1" x14ac:dyDescent="0.25">
      <c r="A13" s="222" t="s">
        <v>479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</row>
    <row r="14" spans="1:129" ht="35.25" customHeight="1" x14ac:dyDescent="0.2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</row>
    <row r="15" spans="1:129" ht="139.5" customHeight="1" x14ac:dyDescent="0.25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</row>
    <row r="16" spans="1:129" ht="35.25" customHeight="1" x14ac:dyDescent="0.65">
      <c r="A16" s="102"/>
      <c r="B16" s="102"/>
      <c r="C16" s="39"/>
      <c r="D16" s="102"/>
      <c r="E16" s="39"/>
      <c r="F16" s="39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103"/>
      <c r="R16" s="103"/>
      <c r="S16" s="103"/>
      <c r="T16" s="103"/>
      <c r="U16" s="103"/>
      <c r="V16" s="104"/>
    </row>
    <row r="17" spans="1:181" ht="15" customHeight="1" x14ac:dyDescent="0.25"/>
    <row r="18" spans="1:181" x14ac:dyDescent="0.25">
      <c r="A18" s="225" t="s">
        <v>32</v>
      </c>
      <c r="B18" s="228" t="s">
        <v>37</v>
      </c>
      <c r="C18" s="220" t="s">
        <v>707</v>
      </c>
      <c r="D18" s="228" t="s">
        <v>0</v>
      </c>
      <c r="E18" s="228" t="s">
        <v>125</v>
      </c>
      <c r="F18" s="228" t="s">
        <v>126</v>
      </c>
      <c r="G18" s="228" t="s">
        <v>113</v>
      </c>
      <c r="H18" s="229" t="s">
        <v>706</v>
      </c>
      <c r="I18" s="228" t="s">
        <v>266</v>
      </c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 t="s">
        <v>18</v>
      </c>
      <c r="W18" s="228" t="s">
        <v>353</v>
      </c>
    </row>
    <row r="19" spans="1:181" x14ac:dyDescent="0.25">
      <c r="A19" s="225"/>
      <c r="B19" s="228"/>
      <c r="C19" s="226"/>
      <c r="D19" s="228"/>
      <c r="E19" s="228"/>
      <c r="F19" s="228"/>
      <c r="G19" s="228"/>
      <c r="H19" s="229"/>
      <c r="I19" s="64" t="s">
        <v>22</v>
      </c>
      <c r="J19" s="232" t="s">
        <v>27</v>
      </c>
      <c r="K19" s="233"/>
      <c r="L19" s="233"/>
      <c r="M19" s="233"/>
      <c r="N19" s="233"/>
      <c r="O19" s="233"/>
      <c r="P19" s="233"/>
      <c r="Q19" s="233"/>
      <c r="R19" s="234"/>
      <c r="S19" s="64" t="s">
        <v>28</v>
      </c>
      <c r="T19" s="72" t="s">
        <v>116</v>
      </c>
      <c r="U19" s="220" t="s">
        <v>114</v>
      </c>
      <c r="V19" s="228"/>
      <c r="W19" s="228"/>
    </row>
    <row r="20" spans="1:181" ht="107.45" customHeight="1" x14ac:dyDescent="0.25">
      <c r="A20" s="225"/>
      <c r="B20" s="228"/>
      <c r="C20" s="227"/>
      <c r="D20" s="228"/>
      <c r="E20" s="228"/>
      <c r="F20" s="228"/>
      <c r="G20" s="228"/>
      <c r="H20" s="229"/>
      <c r="I20" s="60" t="s">
        <v>21</v>
      </c>
      <c r="J20" s="230" t="s">
        <v>23</v>
      </c>
      <c r="K20" s="231"/>
      <c r="L20" s="230" t="s">
        <v>24</v>
      </c>
      <c r="M20" s="231"/>
      <c r="N20" s="230" t="s">
        <v>25</v>
      </c>
      <c r="O20" s="231"/>
      <c r="P20" s="230" t="s">
        <v>26</v>
      </c>
      <c r="Q20" s="231"/>
      <c r="R20" s="64" t="s">
        <v>59</v>
      </c>
      <c r="S20" s="64" t="s">
        <v>115</v>
      </c>
      <c r="T20" s="64" t="s">
        <v>117</v>
      </c>
      <c r="U20" s="235"/>
      <c r="V20" s="228"/>
      <c r="W20" s="228"/>
    </row>
    <row r="21" spans="1:181" ht="15.6" customHeight="1" x14ac:dyDescent="0.25">
      <c r="A21" s="65">
        <v>1</v>
      </c>
      <c r="B21" s="65">
        <v>2</v>
      </c>
      <c r="C21" s="63">
        <v>3</v>
      </c>
      <c r="D21" s="65">
        <v>4</v>
      </c>
      <c r="E21" s="63">
        <v>5</v>
      </c>
      <c r="F21" s="63">
        <v>6</v>
      </c>
      <c r="G21" s="65">
        <v>7</v>
      </c>
      <c r="H21" s="105">
        <v>8</v>
      </c>
      <c r="I21" s="65">
        <v>8</v>
      </c>
      <c r="J21" s="236">
        <v>9</v>
      </c>
      <c r="K21" s="237"/>
      <c r="L21" s="236">
        <v>10</v>
      </c>
      <c r="M21" s="237"/>
      <c r="N21" s="236">
        <v>11</v>
      </c>
      <c r="O21" s="237"/>
      <c r="P21" s="236">
        <v>12</v>
      </c>
      <c r="Q21" s="237"/>
      <c r="R21" s="65">
        <v>9</v>
      </c>
      <c r="S21" s="65">
        <v>10</v>
      </c>
      <c r="T21" s="65">
        <v>11</v>
      </c>
      <c r="U21" s="65">
        <v>12</v>
      </c>
      <c r="V21" s="106">
        <v>13</v>
      </c>
      <c r="W21" s="106">
        <v>14</v>
      </c>
    </row>
    <row r="22" spans="1:181" ht="25.15" customHeight="1" x14ac:dyDescent="0.25">
      <c r="A22" s="155">
        <v>1</v>
      </c>
      <c r="B22" s="251" t="s">
        <v>16</v>
      </c>
      <c r="C22" s="252"/>
      <c r="D22" s="252"/>
      <c r="E22" s="252"/>
      <c r="F22" s="252"/>
      <c r="G22" s="252"/>
      <c r="H22" s="253"/>
      <c r="I22" s="64">
        <f>I23+I240+I311</f>
        <v>0</v>
      </c>
      <c r="J22" s="64">
        <f>J23+J240+J311</f>
        <v>0</v>
      </c>
      <c r="K22" s="64"/>
      <c r="L22" s="64">
        <f>L23+L240+L311</f>
        <v>0</v>
      </c>
      <c r="M22" s="64"/>
      <c r="N22" s="64">
        <f>N23+N240+N311</f>
        <v>0</v>
      </c>
      <c r="O22" s="64"/>
      <c r="P22" s="64">
        <f>P23+P240+P311</f>
        <v>0</v>
      </c>
      <c r="Q22" s="64"/>
      <c r="R22" s="64">
        <f>R23+R240+R311</f>
        <v>0</v>
      </c>
      <c r="S22" s="64">
        <f>S23+S240+S311</f>
        <v>205678962.74000001</v>
      </c>
      <c r="T22" s="64">
        <f>T23+T240+T311</f>
        <v>376866257.1000002</v>
      </c>
      <c r="U22" s="64">
        <f>I22+S22+T22</f>
        <v>582545219.84000015</v>
      </c>
      <c r="V22" s="107"/>
      <c r="W22" s="42"/>
    </row>
    <row r="23" spans="1:181" s="38" customFormat="1" ht="26.45" customHeight="1" x14ac:dyDescent="0.25">
      <c r="A23" s="155">
        <v>2</v>
      </c>
      <c r="B23" s="238" t="s">
        <v>91</v>
      </c>
      <c r="C23" s="239"/>
      <c r="D23" s="240"/>
      <c r="E23" s="240"/>
      <c r="F23" s="240"/>
      <c r="G23" s="240"/>
      <c r="H23" s="241"/>
      <c r="I23" s="64">
        <f>I24+I153+I222</f>
        <v>0</v>
      </c>
      <c r="J23" s="64">
        <f>J24+J153+J222</f>
        <v>0</v>
      </c>
      <c r="K23" s="64"/>
      <c r="L23" s="64">
        <f>L24+L153+L222</f>
        <v>0</v>
      </c>
      <c r="M23" s="64"/>
      <c r="N23" s="64">
        <f>N24+N153+N222</f>
        <v>0</v>
      </c>
      <c r="O23" s="64"/>
      <c r="P23" s="64">
        <f>P24+P153+P222</f>
        <v>0</v>
      </c>
      <c r="Q23" s="64"/>
      <c r="R23" s="64">
        <f>R24+R153+R222</f>
        <v>0</v>
      </c>
      <c r="S23" s="64">
        <f>S24+S153+S222</f>
        <v>172564495.44</v>
      </c>
      <c r="T23" s="64">
        <f>T24+T153+T222</f>
        <v>292852424.90000021</v>
      </c>
      <c r="U23" s="64">
        <f>I23+S23+T23</f>
        <v>465416920.34000021</v>
      </c>
      <c r="V23" s="107"/>
      <c r="W23" s="42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</row>
    <row r="24" spans="1:181" ht="22.9" customHeight="1" x14ac:dyDescent="0.25">
      <c r="A24" s="155">
        <v>3</v>
      </c>
      <c r="B24" s="244" t="s">
        <v>12</v>
      </c>
      <c r="C24" s="245"/>
      <c r="D24" s="245"/>
      <c r="E24" s="108">
        <f>SUM(E25:E152)</f>
        <v>33515</v>
      </c>
      <c r="F24" s="109" t="s">
        <v>127</v>
      </c>
      <c r="G24" s="110"/>
      <c r="H24" s="110"/>
      <c r="I24" s="64">
        <f>SUM(I25:I152)</f>
        <v>0</v>
      </c>
      <c r="J24" s="64">
        <f>SUM(J25:J152)</f>
        <v>0</v>
      </c>
      <c r="K24" s="64"/>
      <c r="L24" s="64">
        <f>SUM(L25:L152)</f>
        <v>0</v>
      </c>
      <c r="M24" s="64"/>
      <c r="N24" s="64">
        <f>SUM(N25:N152)</f>
        <v>0</v>
      </c>
      <c r="O24" s="64"/>
      <c r="P24" s="64">
        <f>SUM(P25:P152)</f>
        <v>0</v>
      </c>
      <c r="Q24" s="64"/>
      <c r="R24" s="64">
        <f>SUM(R25:R152)</f>
        <v>0</v>
      </c>
      <c r="S24" s="64">
        <f>SUM(S25:S152)</f>
        <v>44452360.579999968</v>
      </c>
      <c r="T24" s="64">
        <f>SUM(T25:T152)</f>
        <v>55803990.56000004</v>
      </c>
      <c r="U24" s="64">
        <f>R24+S24+T24</f>
        <v>100256351.14000002</v>
      </c>
      <c r="V24" s="107"/>
      <c r="W24" s="42"/>
    </row>
    <row r="25" spans="1:181" ht="47.25" x14ac:dyDescent="0.25">
      <c r="A25" s="155">
        <v>4</v>
      </c>
      <c r="B25" s="55" t="s">
        <v>65</v>
      </c>
      <c r="C25" s="56" t="s">
        <v>75</v>
      </c>
      <c r="D25" s="57" t="s">
        <v>272</v>
      </c>
      <c r="E25" s="58">
        <v>270</v>
      </c>
      <c r="F25" s="58" t="s">
        <v>127</v>
      </c>
      <c r="G25" s="59" t="s">
        <v>11</v>
      </c>
      <c r="H25" s="60" t="s">
        <v>119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>
        <v>906286.39</v>
      </c>
      <c r="U25" s="64">
        <f>I25+S25+T25</f>
        <v>906286.39</v>
      </c>
      <c r="V25" s="59" t="s">
        <v>19</v>
      </c>
      <c r="W25" s="56" t="s">
        <v>497</v>
      </c>
    </row>
    <row r="26" spans="1:181" ht="47.25" x14ac:dyDescent="0.25">
      <c r="A26" s="155">
        <v>5</v>
      </c>
      <c r="B26" s="55" t="s">
        <v>65</v>
      </c>
      <c r="C26" s="56" t="s">
        <v>75</v>
      </c>
      <c r="D26" s="57" t="s">
        <v>273</v>
      </c>
      <c r="E26" s="58">
        <v>270</v>
      </c>
      <c r="F26" s="58" t="s">
        <v>127</v>
      </c>
      <c r="G26" s="59" t="s">
        <v>11</v>
      </c>
      <c r="H26" s="60" t="s">
        <v>119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>
        <v>906286.39</v>
      </c>
      <c r="U26" s="64">
        <f t="shared" ref="U26:U89" si="0">I26+S26+T26</f>
        <v>906286.39</v>
      </c>
      <c r="V26" s="59" t="s">
        <v>19</v>
      </c>
      <c r="W26" s="56" t="s">
        <v>498</v>
      </c>
    </row>
    <row r="27" spans="1:181" ht="70.150000000000006" customHeight="1" x14ac:dyDescent="0.25">
      <c r="A27" s="155">
        <v>6</v>
      </c>
      <c r="B27" s="55" t="s">
        <v>65</v>
      </c>
      <c r="C27" s="56" t="s">
        <v>75</v>
      </c>
      <c r="D27" s="57" t="s">
        <v>709</v>
      </c>
      <c r="E27" s="58">
        <v>300</v>
      </c>
      <c r="F27" s="58" t="s">
        <v>127</v>
      </c>
      <c r="G27" s="59" t="s">
        <v>11</v>
      </c>
      <c r="H27" s="60" t="s">
        <v>119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>
        <v>1095175.81</v>
      </c>
      <c r="U27" s="64">
        <f t="shared" si="0"/>
        <v>1095175.81</v>
      </c>
      <c r="V27" s="59" t="s">
        <v>19</v>
      </c>
      <c r="W27" s="56" t="s">
        <v>497</v>
      </c>
    </row>
    <row r="28" spans="1:181" ht="31.15" customHeight="1" x14ac:dyDescent="0.25">
      <c r="A28" s="155">
        <v>7</v>
      </c>
      <c r="B28" s="55" t="s">
        <v>65</v>
      </c>
      <c r="C28" s="56" t="s">
        <v>75</v>
      </c>
      <c r="D28" s="57" t="s">
        <v>663</v>
      </c>
      <c r="E28" s="58">
        <v>300</v>
      </c>
      <c r="F28" s="58" t="s">
        <v>127</v>
      </c>
      <c r="G28" s="59" t="s">
        <v>11</v>
      </c>
      <c r="H28" s="60" t="s">
        <v>119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>
        <v>1095175.81</v>
      </c>
      <c r="U28" s="64">
        <f t="shared" si="0"/>
        <v>1095175.81</v>
      </c>
      <c r="V28" s="59" t="s">
        <v>19</v>
      </c>
      <c r="W28" s="56" t="s">
        <v>497</v>
      </c>
    </row>
    <row r="29" spans="1:181" ht="31.15" customHeight="1" x14ac:dyDescent="0.25">
      <c r="A29" s="155">
        <v>8</v>
      </c>
      <c r="B29" s="55" t="s">
        <v>65</v>
      </c>
      <c r="C29" s="56" t="s">
        <v>75</v>
      </c>
      <c r="D29" s="57" t="s">
        <v>663</v>
      </c>
      <c r="E29" s="58">
        <v>300</v>
      </c>
      <c r="F29" s="58" t="s">
        <v>127</v>
      </c>
      <c r="G29" s="59" t="s">
        <v>11</v>
      </c>
      <c r="H29" s="60" t="s">
        <v>119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>
        <v>1095175.81</v>
      </c>
      <c r="U29" s="64">
        <f t="shared" si="0"/>
        <v>1095175.81</v>
      </c>
      <c r="V29" s="59" t="s">
        <v>19</v>
      </c>
      <c r="W29" s="56" t="s">
        <v>496</v>
      </c>
    </row>
    <row r="30" spans="1:181" ht="31.15" customHeight="1" x14ac:dyDescent="0.25">
      <c r="A30" s="155">
        <v>9</v>
      </c>
      <c r="B30" s="55" t="s">
        <v>65</v>
      </c>
      <c r="C30" s="56" t="s">
        <v>75</v>
      </c>
      <c r="D30" s="57" t="s">
        <v>663</v>
      </c>
      <c r="E30" s="58">
        <v>190</v>
      </c>
      <c r="F30" s="58" t="s">
        <v>127</v>
      </c>
      <c r="G30" s="59" t="s">
        <v>11</v>
      </c>
      <c r="H30" s="60" t="s">
        <v>119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829297.95</v>
      </c>
      <c r="U30" s="64">
        <f t="shared" si="0"/>
        <v>829297.95</v>
      </c>
      <c r="V30" s="59" t="s">
        <v>19</v>
      </c>
      <c r="W30" s="56" t="s">
        <v>496</v>
      </c>
    </row>
    <row r="31" spans="1:181" ht="31.15" customHeight="1" x14ac:dyDescent="0.25">
      <c r="A31" s="155">
        <v>10</v>
      </c>
      <c r="B31" s="55" t="s">
        <v>65</v>
      </c>
      <c r="C31" s="56" t="s">
        <v>75</v>
      </c>
      <c r="D31" s="57" t="s">
        <v>710</v>
      </c>
      <c r="E31" s="58">
        <v>270</v>
      </c>
      <c r="F31" s="58" t="s">
        <v>127</v>
      </c>
      <c r="G31" s="59" t="s">
        <v>11</v>
      </c>
      <c r="H31" s="60" t="s">
        <v>119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>
        <v>906286.39</v>
      </c>
      <c r="U31" s="64">
        <f t="shared" si="0"/>
        <v>906286.39</v>
      </c>
      <c r="V31" s="59" t="s">
        <v>19</v>
      </c>
      <c r="W31" s="56" t="s">
        <v>496</v>
      </c>
    </row>
    <row r="32" spans="1:181" ht="31.15" customHeight="1" x14ac:dyDescent="0.25">
      <c r="A32" s="155">
        <v>11</v>
      </c>
      <c r="B32" s="55" t="s">
        <v>65</v>
      </c>
      <c r="C32" s="56" t="s">
        <v>75</v>
      </c>
      <c r="D32" s="57" t="s">
        <v>235</v>
      </c>
      <c r="E32" s="58">
        <v>270</v>
      </c>
      <c r="F32" s="58" t="s">
        <v>127</v>
      </c>
      <c r="G32" s="59" t="s">
        <v>11</v>
      </c>
      <c r="H32" s="60" t="s">
        <v>119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>
        <v>906286.39</v>
      </c>
      <c r="U32" s="64">
        <f t="shared" si="0"/>
        <v>906286.39</v>
      </c>
      <c r="V32" s="59" t="s">
        <v>19</v>
      </c>
      <c r="W32" s="56" t="s">
        <v>496</v>
      </c>
    </row>
    <row r="33" spans="1:24" ht="31.15" customHeight="1" x14ac:dyDescent="0.25">
      <c r="A33" s="155">
        <v>12</v>
      </c>
      <c r="B33" s="55" t="s">
        <v>65</v>
      </c>
      <c r="C33" s="56" t="s">
        <v>75</v>
      </c>
      <c r="D33" s="57" t="s">
        <v>163</v>
      </c>
      <c r="E33" s="58">
        <v>300</v>
      </c>
      <c r="F33" s="58" t="s">
        <v>127</v>
      </c>
      <c r="G33" s="59" t="s">
        <v>11</v>
      </c>
      <c r="H33" s="60" t="s">
        <v>119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>
        <v>1095175.81</v>
      </c>
      <c r="U33" s="64">
        <f t="shared" si="0"/>
        <v>1095175.81</v>
      </c>
      <c r="V33" s="59" t="s">
        <v>19</v>
      </c>
      <c r="W33" s="56" t="s">
        <v>496</v>
      </c>
    </row>
    <row r="34" spans="1:24" ht="31.15" customHeight="1" x14ac:dyDescent="0.25">
      <c r="A34" s="155">
        <v>13</v>
      </c>
      <c r="B34" s="55" t="s">
        <v>65</v>
      </c>
      <c r="C34" s="56" t="s">
        <v>75</v>
      </c>
      <c r="D34" s="54" t="s">
        <v>641</v>
      </c>
      <c r="E34" s="58">
        <v>300</v>
      </c>
      <c r="F34" s="58" t="s">
        <v>127</v>
      </c>
      <c r="G34" s="59" t="s">
        <v>11</v>
      </c>
      <c r="H34" s="60" t="s">
        <v>119</v>
      </c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>
        <v>1095175.81</v>
      </c>
      <c r="U34" s="64">
        <f t="shared" si="0"/>
        <v>1095175.81</v>
      </c>
      <c r="V34" s="59" t="s">
        <v>19</v>
      </c>
      <c r="W34" s="56" t="s">
        <v>496</v>
      </c>
    </row>
    <row r="35" spans="1:24" ht="31.15" customHeight="1" x14ac:dyDescent="0.25">
      <c r="A35" s="155">
        <v>14</v>
      </c>
      <c r="B35" s="55" t="s">
        <v>65</v>
      </c>
      <c r="C35" s="56" t="s">
        <v>75</v>
      </c>
      <c r="D35" s="54" t="s">
        <v>641</v>
      </c>
      <c r="E35" s="58">
        <v>300</v>
      </c>
      <c r="F35" s="58" t="s">
        <v>127</v>
      </c>
      <c r="G35" s="59" t="s">
        <v>11</v>
      </c>
      <c r="H35" s="60" t="s">
        <v>119</v>
      </c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>
        <v>1095175.81</v>
      </c>
      <c r="U35" s="64">
        <f t="shared" si="0"/>
        <v>1095175.81</v>
      </c>
      <c r="V35" s="59" t="s">
        <v>19</v>
      </c>
      <c r="W35" s="56" t="s">
        <v>496</v>
      </c>
    </row>
    <row r="36" spans="1:24" ht="31.15" customHeight="1" x14ac:dyDescent="0.25">
      <c r="A36" s="155">
        <v>15</v>
      </c>
      <c r="B36" s="55" t="s">
        <v>65</v>
      </c>
      <c r="C36" s="56" t="s">
        <v>75</v>
      </c>
      <c r="D36" s="54" t="s">
        <v>641</v>
      </c>
      <c r="E36" s="58">
        <v>300</v>
      </c>
      <c r="F36" s="58" t="s">
        <v>127</v>
      </c>
      <c r="G36" s="59" t="s">
        <v>11</v>
      </c>
      <c r="H36" s="60" t="s">
        <v>119</v>
      </c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>
        <v>1095175.81</v>
      </c>
      <c r="U36" s="64">
        <f t="shared" si="0"/>
        <v>1095175.81</v>
      </c>
      <c r="V36" s="59" t="s">
        <v>19</v>
      </c>
      <c r="W36" s="56" t="s">
        <v>496</v>
      </c>
    </row>
    <row r="37" spans="1:24" ht="46.9" customHeight="1" x14ac:dyDescent="0.25">
      <c r="A37" s="155">
        <v>16</v>
      </c>
      <c r="B37" s="55" t="s">
        <v>65</v>
      </c>
      <c r="C37" s="56" t="s">
        <v>75</v>
      </c>
      <c r="D37" s="57" t="s">
        <v>236</v>
      </c>
      <c r="E37" s="58">
        <v>270</v>
      </c>
      <c r="F37" s="58" t="s">
        <v>127</v>
      </c>
      <c r="G37" s="59" t="s">
        <v>11</v>
      </c>
      <c r="H37" s="60" t="s">
        <v>118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>
        <v>641159.48</v>
      </c>
      <c r="T37" s="64"/>
      <c r="U37" s="64">
        <f t="shared" si="0"/>
        <v>641159.48</v>
      </c>
      <c r="V37" s="59" t="s">
        <v>19</v>
      </c>
      <c r="W37" s="56" t="s">
        <v>496</v>
      </c>
    </row>
    <row r="38" spans="1:24" ht="133.15" customHeight="1" x14ac:dyDescent="0.25">
      <c r="A38" s="155">
        <v>17</v>
      </c>
      <c r="B38" s="55" t="s">
        <v>65</v>
      </c>
      <c r="C38" s="56" t="s">
        <v>75</v>
      </c>
      <c r="D38" s="57" t="s">
        <v>259</v>
      </c>
      <c r="E38" s="58">
        <v>300</v>
      </c>
      <c r="F38" s="58" t="s">
        <v>127</v>
      </c>
      <c r="G38" s="59" t="s">
        <v>11</v>
      </c>
      <c r="H38" s="60" t="s">
        <v>257</v>
      </c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>
        <v>774790.8</v>
      </c>
      <c r="T38" s="64"/>
      <c r="U38" s="64">
        <f t="shared" si="0"/>
        <v>774790.8</v>
      </c>
      <c r="V38" s="59" t="s">
        <v>19</v>
      </c>
      <c r="W38" s="59" t="s">
        <v>719</v>
      </c>
    </row>
    <row r="39" spans="1:24" ht="130.9" customHeight="1" x14ac:dyDescent="0.25">
      <c r="A39" s="155">
        <v>18</v>
      </c>
      <c r="B39" s="55" t="s">
        <v>65</v>
      </c>
      <c r="C39" s="56" t="s">
        <v>75</v>
      </c>
      <c r="D39" s="57" t="s">
        <v>356</v>
      </c>
      <c r="E39" s="58">
        <v>300</v>
      </c>
      <c r="F39" s="58" t="s">
        <v>127</v>
      </c>
      <c r="G39" s="59" t="s">
        <v>11</v>
      </c>
      <c r="H39" s="60" t="s">
        <v>257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>
        <v>774790.8</v>
      </c>
      <c r="T39" s="64"/>
      <c r="U39" s="64">
        <f t="shared" si="0"/>
        <v>774790.8</v>
      </c>
      <c r="V39" s="59" t="s">
        <v>19</v>
      </c>
      <c r="W39" s="59" t="s">
        <v>720</v>
      </c>
    </row>
    <row r="40" spans="1:24" ht="146.44999999999999" customHeight="1" x14ac:dyDescent="0.25">
      <c r="A40" s="155">
        <v>19</v>
      </c>
      <c r="B40" s="55" t="s">
        <v>65</v>
      </c>
      <c r="C40" s="56" t="s">
        <v>75</v>
      </c>
      <c r="D40" s="57" t="s">
        <v>357</v>
      </c>
      <c r="E40" s="58">
        <v>300</v>
      </c>
      <c r="F40" s="58" t="s">
        <v>127</v>
      </c>
      <c r="G40" s="59" t="s">
        <v>11</v>
      </c>
      <c r="H40" s="60" t="s">
        <v>256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>
        <v>1095175.81</v>
      </c>
      <c r="U40" s="64">
        <f t="shared" si="0"/>
        <v>1095175.81</v>
      </c>
      <c r="V40" s="59" t="s">
        <v>19</v>
      </c>
      <c r="W40" s="59" t="s">
        <v>721</v>
      </c>
      <c r="X40" s="165"/>
    </row>
    <row r="41" spans="1:24" ht="54.6" customHeight="1" x14ac:dyDescent="0.25">
      <c r="A41" s="155">
        <v>20</v>
      </c>
      <c r="B41" s="55" t="s">
        <v>65</v>
      </c>
      <c r="C41" s="56" t="s">
        <v>75</v>
      </c>
      <c r="D41" s="57" t="s">
        <v>655</v>
      </c>
      <c r="E41" s="58">
        <v>270</v>
      </c>
      <c r="F41" s="58" t="s">
        <v>127</v>
      </c>
      <c r="G41" s="59" t="s">
        <v>11</v>
      </c>
      <c r="H41" s="60" t="s">
        <v>119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>
        <v>906286.39</v>
      </c>
      <c r="U41" s="64">
        <f t="shared" si="0"/>
        <v>906286.39</v>
      </c>
      <c r="V41" s="59" t="s">
        <v>19</v>
      </c>
      <c r="W41" s="56" t="s">
        <v>496</v>
      </c>
    </row>
    <row r="42" spans="1:24" ht="62.45" customHeight="1" x14ac:dyDescent="0.25">
      <c r="A42" s="155">
        <v>21</v>
      </c>
      <c r="B42" s="55" t="s">
        <v>65</v>
      </c>
      <c r="C42" s="56" t="s">
        <v>75</v>
      </c>
      <c r="D42" s="57" t="s">
        <v>655</v>
      </c>
      <c r="E42" s="58">
        <v>270</v>
      </c>
      <c r="F42" s="58" t="s">
        <v>127</v>
      </c>
      <c r="G42" s="59" t="s">
        <v>11</v>
      </c>
      <c r="H42" s="60" t="s">
        <v>119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906286.39</v>
      </c>
      <c r="U42" s="64">
        <f t="shared" si="0"/>
        <v>906286.39</v>
      </c>
      <c r="V42" s="59" t="s">
        <v>19</v>
      </c>
      <c r="W42" s="56" t="s">
        <v>496</v>
      </c>
    </row>
    <row r="43" spans="1:24" ht="147.6" customHeight="1" x14ac:dyDescent="0.25">
      <c r="A43" s="155">
        <v>22</v>
      </c>
      <c r="B43" s="55" t="s">
        <v>65</v>
      </c>
      <c r="C43" s="56" t="s">
        <v>75</v>
      </c>
      <c r="D43" s="57" t="s">
        <v>358</v>
      </c>
      <c r="E43" s="58">
        <v>300</v>
      </c>
      <c r="F43" s="58" t="s">
        <v>127</v>
      </c>
      <c r="G43" s="59" t="s">
        <v>11</v>
      </c>
      <c r="H43" s="60" t="s">
        <v>256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v>1095175.81</v>
      </c>
      <c r="U43" s="64">
        <f t="shared" si="0"/>
        <v>1095175.81</v>
      </c>
      <c r="V43" s="59" t="s">
        <v>19</v>
      </c>
      <c r="W43" s="59" t="s">
        <v>721</v>
      </c>
    </row>
    <row r="44" spans="1:24" ht="221.45" customHeight="1" x14ac:dyDescent="0.25">
      <c r="A44" s="155">
        <v>23</v>
      </c>
      <c r="B44" s="55" t="s">
        <v>65</v>
      </c>
      <c r="C44" s="56" t="s">
        <v>75</v>
      </c>
      <c r="D44" s="57" t="s">
        <v>722</v>
      </c>
      <c r="E44" s="58">
        <v>290</v>
      </c>
      <c r="F44" s="58" t="s">
        <v>127</v>
      </c>
      <c r="G44" s="59" t="s">
        <v>11</v>
      </c>
      <c r="H44" s="60" t="s">
        <v>118</v>
      </c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>
        <v>774790.8</v>
      </c>
      <c r="T44" s="64"/>
      <c r="U44" s="64">
        <f t="shared" si="0"/>
        <v>774790.8</v>
      </c>
      <c r="V44" s="59" t="s">
        <v>19</v>
      </c>
      <c r="W44" s="59" t="s">
        <v>723</v>
      </c>
      <c r="X44" s="41"/>
    </row>
    <row r="45" spans="1:24" ht="62.45" customHeight="1" x14ac:dyDescent="0.25">
      <c r="A45" s="155">
        <v>24</v>
      </c>
      <c r="B45" s="55" t="s">
        <v>65</v>
      </c>
      <c r="C45" s="56" t="s">
        <v>75</v>
      </c>
      <c r="D45" s="57" t="s">
        <v>274</v>
      </c>
      <c r="E45" s="58">
        <v>135</v>
      </c>
      <c r="F45" s="58" t="s">
        <v>127</v>
      </c>
      <c r="G45" s="59" t="s">
        <v>11</v>
      </c>
      <c r="H45" s="60" t="s">
        <v>118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>
        <v>416861.1</v>
      </c>
      <c r="T45" s="64"/>
      <c r="U45" s="64">
        <f t="shared" si="0"/>
        <v>416861.1</v>
      </c>
      <c r="V45" s="59" t="s">
        <v>19</v>
      </c>
      <c r="W45" s="56" t="s">
        <v>496</v>
      </c>
    </row>
    <row r="46" spans="1:24" ht="72" customHeight="1" x14ac:dyDescent="0.25">
      <c r="A46" s="155">
        <v>25</v>
      </c>
      <c r="B46" s="55" t="s">
        <v>65</v>
      </c>
      <c r="C46" s="56" t="s">
        <v>75</v>
      </c>
      <c r="D46" s="57" t="s">
        <v>237</v>
      </c>
      <c r="E46" s="58">
        <v>270</v>
      </c>
      <c r="F46" s="58" t="s">
        <v>127</v>
      </c>
      <c r="G46" s="59" t="s">
        <v>11</v>
      </c>
      <c r="H46" s="60" t="s">
        <v>119</v>
      </c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906286.39</v>
      </c>
      <c r="U46" s="64">
        <f t="shared" si="0"/>
        <v>906286.39</v>
      </c>
      <c r="V46" s="59" t="s">
        <v>19</v>
      </c>
      <c r="W46" s="56" t="s">
        <v>499</v>
      </c>
    </row>
    <row r="47" spans="1:24" ht="46.9" customHeight="1" x14ac:dyDescent="0.25">
      <c r="A47" s="155">
        <v>26</v>
      </c>
      <c r="B47" s="55" t="s">
        <v>65</v>
      </c>
      <c r="C47" s="56" t="s">
        <v>75</v>
      </c>
      <c r="D47" s="57" t="s">
        <v>238</v>
      </c>
      <c r="E47" s="58">
        <v>270</v>
      </c>
      <c r="F47" s="58" t="s">
        <v>127</v>
      </c>
      <c r="G47" s="59" t="s">
        <v>11</v>
      </c>
      <c r="H47" s="60" t="s">
        <v>119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>
        <v>906286.39</v>
      </c>
      <c r="U47" s="64">
        <f t="shared" si="0"/>
        <v>906286.39</v>
      </c>
      <c r="V47" s="59" t="s">
        <v>19</v>
      </c>
      <c r="W47" s="56" t="s">
        <v>496</v>
      </c>
    </row>
    <row r="48" spans="1:24" ht="46.9" customHeight="1" x14ac:dyDescent="0.25">
      <c r="A48" s="155">
        <v>27</v>
      </c>
      <c r="B48" s="55" t="s">
        <v>65</v>
      </c>
      <c r="C48" s="56" t="s">
        <v>75</v>
      </c>
      <c r="D48" s="57" t="s">
        <v>239</v>
      </c>
      <c r="E48" s="58">
        <v>270</v>
      </c>
      <c r="F48" s="58" t="s">
        <v>127</v>
      </c>
      <c r="G48" s="59" t="s">
        <v>11</v>
      </c>
      <c r="H48" s="60" t="s">
        <v>119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>
        <v>906286.39</v>
      </c>
      <c r="U48" s="64">
        <f t="shared" si="0"/>
        <v>906286.39</v>
      </c>
      <c r="V48" s="59" t="s">
        <v>19</v>
      </c>
      <c r="W48" s="56" t="s">
        <v>496</v>
      </c>
    </row>
    <row r="49" spans="1:24" ht="46.9" customHeight="1" x14ac:dyDescent="0.25">
      <c r="A49" s="155">
        <v>28</v>
      </c>
      <c r="B49" s="55" t="s">
        <v>65</v>
      </c>
      <c r="C49" s="56" t="s">
        <v>75</v>
      </c>
      <c r="D49" s="57" t="s">
        <v>359</v>
      </c>
      <c r="E49" s="58">
        <v>300</v>
      </c>
      <c r="F49" s="58" t="s">
        <v>127</v>
      </c>
      <c r="G49" s="59" t="s">
        <v>11</v>
      </c>
      <c r="H49" s="60" t="s">
        <v>118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>
        <v>774790.8</v>
      </c>
      <c r="T49" s="64"/>
      <c r="U49" s="64">
        <f t="shared" si="0"/>
        <v>774790.8</v>
      </c>
      <c r="V49" s="59" t="s">
        <v>19</v>
      </c>
      <c r="W49" s="56" t="s">
        <v>496</v>
      </c>
    </row>
    <row r="50" spans="1:24" ht="51.6" customHeight="1" x14ac:dyDescent="0.25">
      <c r="A50" s="155">
        <v>29</v>
      </c>
      <c r="B50" s="55" t="s">
        <v>65</v>
      </c>
      <c r="C50" s="56" t="s">
        <v>75</v>
      </c>
      <c r="D50" s="57" t="s">
        <v>712</v>
      </c>
      <c r="E50" s="58">
        <v>300</v>
      </c>
      <c r="F50" s="58" t="s">
        <v>127</v>
      </c>
      <c r="G50" s="59" t="s">
        <v>11</v>
      </c>
      <c r="H50" s="60" t="s">
        <v>119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>
        <v>1095175.81</v>
      </c>
      <c r="U50" s="64">
        <f t="shared" si="0"/>
        <v>1095175.81</v>
      </c>
      <c r="V50" s="59" t="s">
        <v>19</v>
      </c>
      <c r="W50" s="56" t="s">
        <v>496</v>
      </c>
    </row>
    <row r="51" spans="1:24" ht="69.599999999999994" customHeight="1" x14ac:dyDescent="0.25">
      <c r="A51" s="155">
        <v>30</v>
      </c>
      <c r="B51" s="55" t="s">
        <v>65</v>
      </c>
      <c r="C51" s="56" t="s">
        <v>75</v>
      </c>
      <c r="D51" s="57" t="s">
        <v>360</v>
      </c>
      <c r="E51" s="58">
        <v>300</v>
      </c>
      <c r="F51" s="58" t="s">
        <v>127</v>
      </c>
      <c r="G51" s="59" t="s">
        <v>11</v>
      </c>
      <c r="H51" s="60" t="s">
        <v>118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>
        <v>774790.8</v>
      </c>
      <c r="T51" s="64"/>
      <c r="U51" s="64">
        <f t="shared" si="0"/>
        <v>774790.8</v>
      </c>
      <c r="V51" s="59" t="s">
        <v>19</v>
      </c>
      <c r="W51" s="59" t="s">
        <v>724</v>
      </c>
    </row>
    <row r="52" spans="1:24" ht="78" customHeight="1" x14ac:dyDescent="0.25">
      <c r="A52" s="155">
        <v>31</v>
      </c>
      <c r="B52" s="55" t="s">
        <v>65</v>
      </c>
      <c r="C52" s="56" t="s">
        <v>75</v>
      </c>
      <c r="D52" s="57" t="s">
        <v>360</v>
      </c>
      <c r="E52" s="58">
        <v>300</v>
      </c>
      <c r="F52" s="58" t="s">
        <v>127</v>
      </c>
      <c r="G52" s="59" t="s">
        <v>11</v>
      </c>
      <c r="H52" s="60" t="s">
        <v>118</v>
      </c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v>774790.8</v>
      </c>
      <c r="T52" s="64"/>
      <c r="U52" s="64">
        <f t="shared" si="0"/>
        <v>774790.8</v>
      </c>
      <c r="V52" s="59" t="s">
        <v>19</v>
      </c>
      <c r="W52" s="59" t="s">
        <v>724</v>
      </c>
    </row>
    <row r="53" spans="1:24" ht="88.9" customHeight="1" x14ac:dyDescent="0.25">
      <c r="A53" s="155">
        <v>32</v>
      </c>
      <c r="B53" s="55" t="s">
        <v>65</v>
      </c>
      <c r="C53" s="56" t="s">
        <v>75</v>
      </c>
      <c r="D53" s="57" t="s">
        <v>241</v>
      </c>
      <c r="E53" s="58">
        <v>300</v>
      </c>
      <c r="F53" s="58" t="s">
        <v>127</v>
      </c>
      <c r="G53" s="59" t="s">
        <v>11</v>
      </c>
      <c r="H53" s="60" t="s">
        <v>118</v>
      </c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774790.8</v>
      </c>
      <c r="T53" s="64"/>
      <c r="U53" s="64">
        <f t="shared" si="0"/>
        <v>774790.8</v>
      </c>
      <c r="V53" s="59" t="s">
        <v>19</v>
      </c>
      <c r="W53" s="59" t="s">
        <v>724</v>
      </c>
    </row>
    <row r="54" spans="1:24" ht="93.6" customHeight="1" x14ac:dyDescent="0.25">
      <c r="A54" s="155">
        <v>33</v>
      </c>
      <c r="B54" s="55" t="s">
        <v>65</v>
      </c>
      <c r="C54" s="56" t="s">
        <v>75</v>
      </c>
      <c r="D54" s="57" t="s">
        <v>242</v>
      </c>
      <c r="E54" s="58">
        <v>270</v>
      </c>
      <c r="F54" s="58" t="s">
        <v>127</v>
      </c>
      <c r="G54" s="59" t="s">
        <v>11</v>
      </c>
      <c r="H54" s="60" t="s">
        <v>119</v>
      </c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>
        <v>906286.39</v>
      </c>
      <c r="U54" s="64">
        <f t="shared" si="0"/>
        <v>906286.39</v>
      </c>
      <c r="V54" s="59" t="s">
        <v>19</v>
      </c>
      <c r="W54" s="59" t="s">
        <v>725</v>
      </c>
    </row>
    <row r="55" spans="1:24" ht="115.9" customHeight="1" x14ac:dyDescent="0.25">
      <c r="A55" s="155">
        <v>34</v>
      </c>
      <c r="B55" s="55" t="s">
        <v>65</v>
      </c>
      <c r="C55" s="56" t="s">
        <v>75</v>
      </c>
      <c r="D55" s="57" t="s">
        <v>242</v>
      </c>
      <c r="E55" s="58">
        <v>270</v>
      </c>
      <c r="F55" s="58" t="s">
        <v>127</v>
      </c>
      <c r="G55" s="59" t="s">
        <v>11</v>
      </c>
      <c r="H55" s="60" t="s">
        <v>119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>
        <v>906286.39</v>
      </c>
      <c r="U55" s="64">
        <f t="shared" si="0"/>
        <v>906286.39</v>
      </c>
      <c r="V55" s="59" t="s">
        <v>19</v>
      </c>
      <c r="W55" s="59" t="s">
        <v>726</v>
      </c>
    </row>
    <row r="56" spans="1:24" ht="118.9" customHeight="1" x14ac:dyDescent="0.25">
      <c r="A56" s="155">
        <v>35</v>
      </c>
      <c r="B56" s="55" t="s">
        <v>65</v>
      </c>
      <c r="C56" s="56" t="s">
        <v>75</v>
      </c>
      <c r="D56" s="57" t="s">
        <v>242</v>
      </c>
      <c r="E56" s="58">
        <v>270</v>
      </c>
      <c r="F56" s="58" t="s">
        <v>127</v>
      </c>
      <c r="G56" s="59" t="s">
        <v>11</v>
      </c>
      <c r="H56" s="60" t="s">
        <v>119</v>
      </c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>
        <v>906286.39</v>
      </c>
      <c r="U56" s="64">
        <f t="shared" si="0"/>
        <v>906286.39</v>
      </c>
      <c r="V56" s="59" t="s">
        <v>19</v>
      </c>
      <c r="W56" s="59" t="s">
        <v>727</v>
      </c>
    </row>
    <row r="57" spans="1:24" ht="257.45" customHeight="1" x14ac:dyDescent="0.25">
      <c r="A57" s="155">
        <v>36</v>
      </c>
      <c r="B57" s="55" t="s">
        <v>65</v>
      </c>
      <c r="C57" s="56" t="s">
        <v>75</v>
      </c>
      <c r="D57" s="57" t="s">
        <v>475</v>
      </c>
      <c r="E57" s="58">
        <v>190</v>
      </c>
      <c r="F57" s="58" t="s">
        <v>127</v>
      </c>
      <c r="G57" s="59" t="s">
        <v>11</v>
      </c>
      <c r="H57" s="60" t="s">
        <v>590</v>
      </c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>
        <v>293346.7</v>
      </c>
      <c r="T57" s="64">
        <v>293346.7</v>
      </c>
      <c r="U57" s="64">
        <f t="shared" si="0"/>
        <v>586693.4</v>
      </c>
      <c r="V57" s="59" t="s">
        <v>19</v>
      </c>
      <c r="W57" s="59" t="s">
        <v>728</v>
      </c>
      <c r="X57" s="41"/>
    </row>
    <row r="58" spans="1:24" ht="49.15" customHeight="1" x14ac:dyDescent="0.25">
      <c r="A58" s="155">
        <v>37</v>
      </c>
      <c r="B58" s="55" t="s">
        <v>65</v>
      </c>
      <c r="C58" s="56" t="s">
        <v>75</v>
      </c>
      <c r="D58" s="57" t="s">
        <v>243</v>
      </c>
      <c r="E58" s="58">
        <v>270</v>
      </c>
      <c r="F58" s="58" t="s">
        <v>127</v>
      </c>
      <c r="G58" s="59" t="s">
        <v>11</v>
      </c>
      <c r="H58" s="60" t="s">
        <v>118</v>
      </c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>
        <v>641159.48</v>
      </c>
      <c r="T58" s="64"/>
      <c r="U58" s="64">
        <f t="shared" si="0"/>
        <v>641159.48</v>
      </c>
      <c r="V58" s="59" t="s">
        <v>19</v>
      </c>
      <c r="W58" s="59" t="s">
        <v>592</v>
      </c>
      <c r="X58" s="41"/>
    </row>
    <row r="59" spans="1:24" ht="45" customHeight="1" x14ac:dyDescent="0.25">
      <c r="A59" s="155">
        <v>38</v>
      </c>
      <c r="B59" s="55" t="s">
        <v>65</v>
      </c>
      <c r="C59" s="56" t="s">
        <v>75</v>
      </c>
      <c r="D59" s="57" t="s">
        <v>361</v>
      </c>
      <c r="E59" s="58">
        <v>270</v>
      </c>
      <c r="F59" s="58" t="s">
        <v>127</v>
      </c>
      <c r="G59" s="59" t="s">
        <v>11</v>
      </c>
      <c r="H59" s="60" t="s">
        <v>118</v>
      </c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>
        <v>641159.48</v>
      </c>
      <c r="T59" s="64"/>
      <c r="U59" s="64">
        <f t="shared" si="0"/>
        <v>641159.48</v>
      </c>
      <c r="V59" s="59" t="s">
        <v>19</v>
      </c>
      <c r="W59" s="59" t="s">
        <v>501</v>
      </c>
    </row>
    <row r="60" spans="1:24" ht="147.6" customHeight="1" x14ac:dyDescent="0.25">
      <c r="A60" s="155">
        <v>39</v>
      </c>
      <c r="B60" s="55" t="s">
        <v>65</v>
      </c>
      <c r="C60" s="56" t="s">
        <v>75</v>
      </c>
      <c r="D60" s="57" t="s">
        <v>362</v>
      </c>
      <c r="E60" s="58">
        <v>270</v>
      </c>
      <c r="F60" s="58" t="s">
        <v>127</v>
      </c>
      <c r="G60" s="59" t="s">
        <v>11</v>
      </c>
      <c r="H60" s="60" t="s">
        <v>118</v>
      </c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>
        <v>641159.48</v>
      </c>
      <c r="T60" s="64"/>
      <c r="U60" s="64">
        <f t="shared" si="0"/>
        <v>641159.48</v>
      </c>
      <c r="V60" s="59" t="s">
        <v>19</v>
      </c>
      <c r="W60" s="59" t="s">
        <v>567</v>
      </c>
      <c r="X60" s="41"/>
    </row>
    <row r="61" spans="1:24" ht="66" customHeight="1" x14ac:dyDescent="0.25">
      <c r="A61" s="155">
        <v>40</v>
      </c>
      <c r="B61" s="55" t="s">
        <v>65</v>
      </c>
      <c r="C61" s="56" t="s">
        <v>75</v>
      </c>
      <c r="D61" s="57" t="s">
        <v>363</v>
      </c>
      <c r="E61" s="58">
        <v>270</v>
      </c>
      <c r="F61" s="58" t="s">
        <v>127</v>
      </c>
      <c r="G61" s="59" t="s">
        <v>11</v>
      </c>
      <c r="H61" s="60" t="s">
        <v>118</v>
      </c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>
        <v>641159.48</v>
      </c>
      <c r="T61" s="64"/>
      <c r="U61" s="64">
        <f t="shared" si="0"/>
        <v>641159.48</v>
      </c>
      <c r="V61" s="59" t="s">
        <v>19</v>
      </c>
      <c r="W61" s="59" t="s">
        <v>500</v>
      </c>
    </row>
    <row r="62" spans="1:24" ht="74.45" customHeight="1" x14ac:dyDescent="0.25">
      <c r="A62" s="155">
        <v>41</v>
      </c>
      <c r="B62" s="55" t="s">
        <v>65</v>
      </c>
      <c r="C62" s="56" t="s">
        <v>75</v>
      </c>
      <c r="D62" s="57" t="s">
        <v>349</v>
      </c>
      <c r="E62" s="58">
        <v>270</v>
      </c>
      <c r="F62" s="58" t="s">
        <v>127</v>
      </c>
      <c r="G62" s="59" t="s">
        <v>11</v>
      </c>
      <c r="H62" s="60" t="s">
        <v>118</v>
      </c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>
        <v>641159.48</v>
      </c>
      <c r="T62" s="64"/>
      <c r="U62" s="64">
        <f t="shared" si="0"/>
        <v>641159.48</v>
      </c>
      <c r="V62" s="59" t="s">
        <v>19</v>
      </c>
      <c r="W62" s="59" t="s">
        <v>502</v>
      </c>
    </row>
    <row r="63" spans="1:24" ht="123.6" customHeight="1" x14ac:dyDescent="0.25">
      <c r="A63" s="155">
        <v>42</v>
      </c>
      <c r="B63" s="55" t="s">
        <v>65</v>
      </c>
      <c r="C63" s="56" t="s">
        <v>75</v>
      </c>
      <c r="D63" s="57" t="s">
        <v>364</v>
      </c>
      <c r="E63" s="58">
        <v>270</v>
      </c>
      <c r="F63" s="58" t="s">
        <v>127</v>
      </c>
      <c r="G63" s="59" t="s">
        <v>11</v>
      </c>
      <c r="H63" s="60" t="s">
        <v>118</v>
      </c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>
        <v>641159.48</v>
      </c>
      <c r="T63" s="64"/>
      <c r="U63" s="64">
        <f t="shared" si="0"/>
        <v>641159.48</v>
      </c>
      <c r="V63" s="59" t="s">
        <v>19</v>
      </c>
      <c r="W63" s="59" t="s">
        <v>729</v>
      </c>
    </row>
    <row r="64" spans="1:24" ht="78" customHeight="1" x14ac:dyDescent="0.25">
      <c r="A64" s="155">
        <v>43</v>
      </c>
      <c r="B64" s="55" t="s">
        <v>65</v>
      </c>
      <c r="C64" s="56" t="s">
        <v>75</v>
      </c>
      <c r="D64" s="57" t="s">
        <v>365</v>
      </c>
      <c r="E64" s="58">
        <v>270</v>
      </c>
      <c r="F64" s="58" t="s">
        <v>127</v>
      </c>
      <c r="G64" s="59" t="s">
        <v>11</v>
      </c>
      <c r="H64" s="60" t="s">
        <v>118</v>
      </c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>
        <v>641159.48</v>
      </c>
      <c r="T64" s="64"/>
      <c r="U64" s="64">
        <f t="shared" si="0"/>
        <v>641159.48</v>
      </c>
      <c r="V64" s="59" t="s">
        <v>19</v>
      </c>
      <c r="W64" s="59" t="s">
        <v>729</v>
      </c>
    </row>
    <row r="65" spans="1:24" ht="98.45" customHeight="1" x14ac:dyDescent="0.25">
      <c r="A65" s="155">
        <v>44</v>
      </c>
      <c r="B65" s="55" t="s">
        <v>65</v>
      </c>
      <c r="C65" s="56" t="s">
        <v>75</v>
      </c>
      <c r="D65" s="57" t="s">
        <v>366</v>
      </c>
      <c r="E65" s="58">
        <v>270</v>
      </c>
      <c r="F65" s="58" t="s">
        <v>127</v>
      </c>
      <c r="G65" s="59" t="s">
        <v>11</v>
      </c>
      <c r="H65" s="60" t="s">
        <v>118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>
        <v>641159.48</v>
      </c>
      <c r="T65" s="64"/>
      <c r="U65" s="64">
        <f t="shared" si="0"/>
        <v>641159.48</v>
      </c>
      <c r="V65" s="59" t="s">
        <v>19</v>
      </c>
      <c r="W65" s="59" t="s">
        <v>729</v>
      </c>
    </row>
    <row r="66" spans="1:24" ht="86.45" customHeight="1" x14ac:dyDescent="0.25">
      <c r="A66" s="155">
        <v>45</v>
      </c>
      <c r="B66" s="55" t="s">
        <v>65</v>
      </c>
      <c r="C66" s="56" t="s">
        <v>75</v>
      </c>
      <c r="D66" s="57" t="s">
        <v>713</v>
      </c>
      <c r="E66" s="58">
        <v>270</v>
      </c>
      <c r="F66" s="58" t="s">
        <v>127</v>
      </c>
      <c r="G66" s="59" t="s">
        <v>11</v>
      </c>
      <c r="H66" s="60" t="s">
        <v>118</v>
      </c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>
        <v>641159.48</v>
      </c>
      <c r="T66" s="64"/>
      <c r="U66" s="64">
        <f t="shared" si="0"/>
        <v>641159.48</v>
      </c>
      <c r="V66" s="59" t="s">
        <v>19</v>
      </c>
      <c r="W66" s="59" t="s">
        <v>729</v>
      </c>
    </row>
    <row r="67" spans="1:24" ht="96" customHeight="1" x14ac:dyDescent="0.25">
      <c r="A67" s="155">
        <v>46</v>
      </c>
      <c r="B67" s="55" t="s">
        <v>65</v>
      </c>
      <c r="C67" s="56" t="s">
        <v>75</v>
      </c>
      <c r="D67" s="57" t="s">
        <v>713</v>
      </c>
      <c r="E67" s="58">
        <v>270</v>
      </c>
      <c r="F67" s="58" t="s">
        <v>127</v>
      </c>
      <c r="G67" s="59" t="s">
        <v>11</v>
      </c>
      <c r="H67" s="60" t="s">
        <v>118</v>
      </c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>
        <v>641159.48</v>
      </c>
      <c r="T67" s="64"/>
      <c r="U67" s="64">
        <f t="shared" si="0"/>
        <v>641159.48</v>
      </c>
      <c r="V67" s="59" t="s">
        <v>19</v>
      </c>
      <c r="W67" s="59" t="s">
        <v>729</v>
      </c>
    </row>
    <row r="68" spans="1:24" ht="87.6" customHeight="1" x14ac:dyDescent="0.25">
      <c r="A68" s="155">
        <v>47</v>
      </c>
      <c r="B68" s="55" t="s">
        <v>65</v>
      </c>
      <c r="C68" s="56" t="s">
        <v>75</v>
      </c>
      <c r="D68" s="57" t="s">
        <v>713</v>
      </c>
      <c r="E68" s="58">
        <v>270</v>
      </c>
      <c r="F68" s="58" t="s">
        <v>127</v>
      </c>
      <c r="G68" s="59" t="s">
        <v>11</v>
      </c>
      <c r="H68" s="60" t="s">
        <v>118</v>
      </c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>
        <v>641159.48</v>
      </c>
      <c r="T68" s="64"/>
      <c r="U68" s="64">
        <f t="shared" si="0"/>
        <v>641159.48</v>
      </c>
      <c r="V68" s="59" t="s">
        <v>19</v>
      </c>
      <c r="W68" s="59" t="s">
        <v>729</v>
      </c>
      <c r="X68" s="165"/>
    </row>
    <row r="69" spans="1:24" ht="60" customHeight="1" x14ac:dyDescent="0.25">
      <c r="A69" s="155">
        <v>48</v>
      </c>
      <c r="B69" s="55" t="s">
        <v>65</v>
      </c>
      <c r="C69" s="56" t="s">
        <v>75</v>
      </c>
      <c r="D69" s="57" t="s">
        <v>275</v>
      </c>
      <c r="E69" s="58">
        <v>270</v>
      </c>
      <c r="F69" s="58" t="s">
        <v>127</v>
      </c>
      <c r="G69" s="59" t="s">
        <v>11</v>
      </c>
      <c r="H69" s="60" t="s">
        <v>118</v>
      </c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>
        <v>641159.48</v>
      </c>
      <c r="T69" s="64"/>
      <c r="U69" s="64">
        <f t="shared" si="0"/>
        <v>641159.48</v>
      </c>
      <c r="V69" s="59" t="s">
        <v>19</v>
      </c>
      <c r="W69" s="59" t="s">
        <v>504</v>
      </c>
    </row>
    <row r="70" spans="1:24" ht="81.599999999999994" customHeight="1" x14ac:dyDescent="0.25">
      <c r="A70" s="155">
        <v>49</v>
      </c>
      <c r="B70" s="55" t="s">
        <v>65</v>
      </c>
      <c r="C70" s="56" t="s">
        <v>73</v>
      </c>
      <c r="D70" s="57" t="s">
        <v>368</v>
      </c>
      <c r="E70" s="58">
        <v>190</v>
      </c>
      <c r="F70" s="58" t="s">
        <v>127</v>
      </c>
      <c r="G70" s="59" t="s">
        <v>11</v>
      </c>
      <c r="H70" s="60" t="s">
        <v>118</v>
      </c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>
        <v>586693.4</v>
      </c>
      <c r="T70" s="64"/>
      <c r="U70" s="64">
        <f t="shared" si="0"/>
        <v>586693.4</v>
      </c>
      <c r="V70" s="59" t="s">
        <v>19</v>
      </c>
      <c r="W70" s="59" t="s">
        <v>503</v>
      </c>
    </row>
    <row r="71" spans="1:24" ht="62.45" customHeight="1" x14ac:dyDescent="0.25">
      <c r="A71" s="155">
        <v>50</v>
      </c>
      <c r="B71" s="55" t="s">
        <v>65</v>
      </c>
      <c r="C71" s="56" t="s">
        <v>73</v>
      </c>
      <c r="D71" s="57" t="s">
        <v>367</v>
      </c>
      <c r="E71" s="58">
        <v>270</v>
      </c>
      <c r="F71" s="58" t="s">
        <v>127</v>
      </c>
      <c r="G71" s="59" t="s">
        <v>11</v>
      </c>
      <c r="H71" s="60" t="s">
        <v>118</v>
      </c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>
        <v>641159.48</v>
      </c>
      <c r="T71" s="64"/>
      <c r="U71" s="64">
        <f t="shared" si="0"/>
        <v>641159.48</v>
      </c>
      <c r="V71" s="59" t="s">
        <v>19</v>
      </c>
      <c r="W71" s="59" t="s">
        <v>504</v>
      </c>
    </row>
    <row r="72" spans="1:24" ht="92.45" customHeight="1" x14ac:dyDescent="0.25">
      <c r="A72" s="155">
        <v>51</v>
      </c>
      <c r="B72" s="55" t="s">
        <v>65</v>
      </c>
      <c r="C72" s="56" t="s">
        <v>73</v>
      </c>
      <c r="D72" s="57" t="s">
        <v>369</v>
      </c>
      <c r="E72" s="58">
        <v>270</v>
      </c>
      <c r="F72" s="58" t="s">
        <v>127</v>
      </c>
      <c r="G72" s="59" t="s">
        <v>11</v>
      </c>
      <c r="H72" s="60" t="s">
        <v>118</v>
      </c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>
        <v>641159.48</v>
      </c>
      <c r="T72" s="64"/>
      <c r="U72" s="64">
        <f t="shared" si="0"/>
        <v>641159.48</v>
      </c>
      <c r="V72" s="59" t="s">
        <v>19</v>
      </c>
      <c r="W72" s="59" t="s">
        <v>504</v>
      </c>
    </row>
    <row r="73" spans="1:24" ht="79.150000000000006" customHeight="1" x14ac:dyDescent="0.25">
      <c r="A73" s="155">
        <v>52</v>
      </c>
      <c r="B73" s="55" t="s">
        <v>65</v>
      </c>
      <c r="C73" s="56" t="s">
        <v>73</v>
      </c>
      <c r="D73" s="57" t="s">
        <v>370</v>
      </c>
      <c r="E73" s="58">
        <v>190</v>
      </c>
      <c r="F73" s="58" t="s">
        <v>127</v>
      </c>
      <c r="G73" s="59" t="s">
        <v>11</v>
      </c>
      <c r="H73" s="60" t="s">
        <v>118</v>
      </c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>
        <v>586693.4</v>
      </c>
      <c r="T73" s="64"/>
      <c r="U73" s="64">
        <f t="shared" si="0"/>
        <v>586693.4</v>
      </c>
      <c r="V73" s="59" t="s">
        <v>19</v>
      </c>
      <c r="W73" s="59" t="s">
        <v>504</v>
      </c>
    </row>
    <row r="74" spans="1:24" ht="72" customHeight="1" x14ac:dyDescent="0.25">
      <c r="A74" s="155">
        <v>53</v>
      </c>
      <c r="B74" s="55" t="s">
        <v>65</v>
      </c>
      <c r="C74" s="56" t="s">
        <v>73</v>
      </c>
      <c r="D74" s="57" t="s">
        <v>371</v>
      </c>
      <c r="E74" s="58">
        <v>190</v>
      </c>
      <c r="F74" s="58" t="s">
        <v>127</v>
      </c>
      <c r="G74" s="59" t="s">
        <v>11</v>
      </c>
      <c r="H74" s="60" t="s">
        <v>118</v>
      </c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>
        <v>586693.4</v>
      </c>
      <c r="T74" s="64"/>
      <c r="U74" s="64">
        <f t="shared" si="0"/>
        <v>586693.4</v>
      </c>
      <c r="V74" s="59" t="s">
        <v>19</v>
      </c>
      <c r="W74" s="59" t="s">
        <v>505</v>
      </c>
    </row>
    <row r="75" spans="1:24" ht="100.15" customHeight="1" x14ac:dyDescent="0.25">
      <c r="A75" s="155">
        <v>54</v>
      </c>
      <c r="B75" s="55" t="s">
        <v>65</v>
      </c>
      <c r="C75" s="56" t="s">
        <v>73</v>
      </c>
      <c r="D75" s="57" t="s">
        <v>287</v>
      </c>
      <c r="E75" s="58">
        <v>270</v>
      </c>
      <c r="F75" s="58" t="s">
        <v>127</v>
      </c>
      <c r="G75" s="59" t="s">
        <v>11</v>
      </c>
      <c r="H75" s="60" t="s">
        <v>118</v>
      </c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>
        <v>641159.48</v>
      </c>
      <c r="T75" s="64"/>
      <c r="U75" s="64">
        <f t="shared" si="0"/>
        <v>641159.48</v>
      </c>
      <c r="V75" s="59" t="s">
        <v>19</v>
      </c>
      <c r="W75" s="59" t="s">
        <v>730</v>
      </c>
    </row>
    <row r="76" spans="1:24" ht="102.6" customHeight="1" x14ac:dyDescent="0.25">
      <c r="A76" s="155">
        <v>55</v>
      </c>
      <c r="B76" s="55" t="s">
        <v>65</v>
      </c>
      <c r="C76" s="56" t="s">
        <v>73</v>
      </c>
      <c r="D76" s="57" t="s">
        <v>372</v>
      </c>
      <c r="E76" s="58">
        <v>145</v>
      </c>
      <c r="F76" s="58" t="s">
        <v>127</v>
      </c>
      <c r="G76" s="59" t="s">
        <v>11</v>
      </c>
      <c r="H76" s="60" t="s">
        <v>118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>
        <v>447739.7</v>
      </c>
      <c r="T76" s="64"/>
      <c r="U76" s="64">
        <f t="shared" si="0"/>
        <v>447739.7</v>
      </c>
      <c r="V76" s="59" t="s">
        <v>19</v>
      </c>
      <c r="W76" s="59" t="s">
        <v>731</v>
      </c>
    </row>
    <row r="77" spans="1:24" ht="90" customHeight="1" x14ac:dyDescent="0.25">
      <c r="A77" s="155">
        <v>56</v>
      </c>
      <c r="B77" s="55" t="s">
        <v>65</v>
      </c>
      <c r="C77" s="56" t="s">
        <v>73</v>
      </c>
      <c r="D77" s="57" t="s">
        <v>374</v>
      </c>
      <c r="E77" s="58">
        <v>270</v>
      </c>
      <c r="F77" s="58" t="s">
        <v>127</v>
      </c>
      <c r="G77" s="59" t="s">
        <v>11</v>
      </c>
      <c r="H77" s="60" t="s">
        <v>118</v>
      </c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>
        <v>641159.48</v>
      </c>
      <c r="T77" s="64"/>
      <c r="U77" s="64">
        <f t="shared" si="0"/>
        <v>641159.48</v>
      </c>
      <c r="V77" s="59" t="s">
        <v>19</v>
      </c>
      <c r="W77" s="59" t="s">
        <v>732</v>
      </c>
    </row>
    <row r="78" spans="1:24" ht="85.15" customHeight="1" x14ac:dyDescent="0.25">
      <c r="A78" s="155">
        <v>57</v>
      </c>
      <c r="B78" s="55" t="s">
        <v>65</v>
      </c>
      <c r="C78" s="56" t="s">
        <v>73</v>
      </c>
      <c r="D78" s="57" t="s">
        <v>375</v>
      </c>
      <c r="E78" s="58">
        <v>270</v>
      </c>
      <c r="F78" s="58" t="s">
        <v>127</v>
      </c>
      <c r="G78" s="59" t="s">
        <v>11</v>
      </c>
      <c r="H78" s="60" t="s">
        <v>118</v>
      </c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>
        <v>641159.48</v>
      </c>
      <c r="T78" s="64"/>
      <c r="U78" s="64">
        <f t="shared" si="0"/>
        <v>641159.48</v>
      </c>
      <c r="V78" s="59" t="s">
        <v>19</v>
      </c>
      <c r="W78" s="59" t="s">
        <v>732</v>
      </c>
    </row>
    <row r="79" spans="1:24" ht="156" customHeight="1" x14ac:dyDescent="0.25">
      <c r="A79" s="155">
        <v>58</v>
      </c>
      <c r="B79" s="55" t="s">
        <v>65</v>
      </c>
      <c r="C79" s="56" t="s">
        <v>73</v>
      </c>
      <c r="D79" s="57" t="s">
        <v>376</v>
      </c>
      <c r="E79" s="58">
        <v>270</v>
      </c>
      <c r="F79" s="58" t="s">
        <v>127</v>
      </c>
      <c r="G79" s="59" t="s">
        <v>11</v>
      </c>
      <c r="H79" s="60" t="s">
        <v>118</v>
      </c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>
        <v>641159.48</v>
      </c>
      <c r="T79" s="64"/>
      <c r="U79" s="64">
        <f t="shared" si="0"/>
        <v>641159.48</v>
      </c>
      <c r="V79" s="59" t="s">
        <v>19</v>
      </c>
      <c r="W79" s="59" t="s">
        <v>733</v>
      </c>
    </row>
    <row r="80" spans="1:24" ht="93.6" customHeight="1" x14ac:dyDescent="0.25">
      <c r="A80" s="155">
        <v>59</v>
      </c>
      <c r="B80" s="55" t="s">
        <v>65</v>
      </c>
      <c r="C80" s="56" t="s">
        <v>73</v>
      </c>
      <c r="D80" s="57" t="s">
        <v>377</v>
      </c>
      <c r="E80" s="58">
        <v>270</v>
      </c>
      <c r="F80" s="58" t="s">
        <v>127</v>
      </c>
      <c r="G80" s="59" t="s">
        <v>11</v>
      </c>
      <c r="H80" s="60" t="s">
        <v>248</v>
      </c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>
        <v>641159.48</v>
      </c>
      <c r="T80" s="64"/>
      <c r="U80" s="64">
        <f t="shared" si="0"/>
        <v>641159.48</v>
      </c>
      <c r="V80" s="59" t="s">
        <v>19</v>
      </c>
      <c r="W80" s="59" t="s">
        <v>734</v>
      </c>
    </row>
    <row r="81" spans="1:24" ht="97.15" customHeight="1" x14ac:dyDescent="0.25">
      <c r="A81" s="155">
        <v>60</v>
      </c>
      <c r="B81" s="55" t="s">
        <v>65</v>
      </c>
      <c r="C81" s="56" t="s">
        <v>73</v>
      </c>
      <c r="D81" s="57" t="s">
        <v>378</v>
      </c>
      <c r="E81" s="58">
        <v>270</v>
      </c>
      <c r="F81" s="58" t="s">
        <v>127</v>
      </c>
      <c r="G81" s="59" t="s">
        <v>11</v>
      </c>
      <c r="H81" s="60" t="s">
        <v>591</v>
      </c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>
        <v>906286.39</v>
      </c>
      <c r="U81" s="64">
        <f t="shared" si="0"/>
        <v>906286.39</v>
      </c>
      <c r="V81" s="59" t="s">
        <v>19</v>
      </c>
      <c r="W81" s="59" t="s">
        <v>735</v>
      </c>
    </row>
    <row r="82" spans="1:24" ht="159" customHeight="1" x14ac:dyDescent="0.25">
      <c r="A82" s="155">
        <v>61</v>
      </c>
      <c r="B82" s="55" t="s">
        <v>65</v>
      </c>
      <c r="C82" s="56" t="s">
        <v>73</v>
      </c>
      <c r="D82" s="57" t="s">
        <v>376</v>
      </c>
      <c r="E82" s="58">
        <v>270</v>
      </c>
      <c r="F82" s="58" t="s">
        <v>127</v>
      </c>
      <c r="G82" s="59" t="s">
        <v>11</v>
      </c>
      <c r="H82" s="60" t="s">
        <v>118</v>
      </c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>
        <v>641159.48</v>
      </c>
      <c r="T82" s="64"/>
      <c r="U82" s="64">
        <f t="shared" si="0"/>
        <v>641159.48</v>
      </c>
      <c r="V82" s="59" t="s">
        <v>19</v>
      </c>
      <c r="W82" s="59" t="s">
        <v>736</v>
      </c>
    </row>
    <row r="83" spans="1:24" ht="137.44999999999999" customHeight="1" x14ac:dyDescent="0.25">
      <c r="A83" s="155">
        <v>62</v>
      </c>
      <c r="B83" s="55" t="s">
        <v>65</v>
      </c>
      <c r="C83" s="56" t="s">
        <v>73</v>
      </c>
      <c r="D83" s="57" t="s">
        <v>276</v>
      </c>
      <c r="E83" s="58">
        <v>270</v>
      </c>
      <c r="F83" s="58" t="s">
        <v>127</v>
      </c>
      <c r="G83" s="59" t="s">
        <v>11</v>
      </c>
      <c r="H83" s="60" t="s">
        <v>632</v>
      </c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>
        <v>641159.48</v>
      </c>
      <c r="T83" s="64"/>
      <c r="U83" s="64">
        <f t="shared" si="0"/>
        <v>641159.48</v>
      </c>
      <c r="V83" s="59" t="s">
        <v>19</v>
      </c>
      <c r="W83" s="59" t="s">
        <v>816</v>
      </c>
    </row>
    <row r="84" spans="1:24" ht="115.15" customHeight="1" x14ac:dyDescent="0.25">
      <c r="A84" s="155">
        <v>63</v>
      </c>
      <c r="B84" s="55" t="s">
        <v>65</v>
      </c>
      <c r="C84" s="56" t="s">
        <v>73</v>
      </c>
      <c r="D84" s="57" t="s">
        <v>276</v>
      </c>
      <c r="E84" s="58">
        <v>270</v>
      </c>
      <c r="F84" s="58" t="s">
        <v>127</v>
      </c>
      <c r="G84" s="59" t="s">
        <v>11</v>
      </c>
      <c r="H84" s="60" t="s">
        <v>632</v>
      </c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>
        <v>641159.48</v>
      </c>
      <c r="T84" s="64"/>
      <c r="U84" s="64">
        <f t="shared" si="0"/>
        <v>641159.48</v>
      </c>
      <c r="V84" s="59" t="s">
        <v>19</v>
      </c>
      <c r="W84" s="59" t="s">
        <v>817</v>
      </c>
    </row>
    <row r="85" spans="1:24" ht="81.599999999999994" customHeight="1" x14ac:dyDescent="0.25">
      <c r="A85" s="155">
        <v>64</v>
      </c>
      <c r="B85" s="55" t="s">
        <v>65</v>
      </c>
      <c r="C85" s="56" t="s">
        <v>73</v>
      </c>
      <c r="D85" s="57" t="s">
        <v>379</v>
      </c>
      <c r="E85" s="58">
        <v>300</v>
      </c>
      <c r="F85" s="58" t="s">
        <v>127</v>
      </c>
      <c r="G85" s="59" t="s">
        <v>11</v>
      </c>
      <c r="H85" s="60" t="s">
        <v>263</v>
      </c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>
        <v>774790.8</v>
      </c>
      <c r="T85" s="64"/>
      <c r="U85" s="64">
        <f t="shared" si="0"/>
        <v>774790.8</v>
      </c>
      <c r="V85" s="59" t="s">
        <v>19</v>
      </c>
      <c r="W85" s="59" t="s">
        <v>507</v>
      </c>
      <c r="X85" s="166"/>
    </row>
    <row r="86" spans="1:24" ht="93.6" customHeight="1" x14ac:dyDescent="0.25">
      <c r="A86" s="155">
        <v>65</v>
      </c>
      <c r="B86" s="55" t="s">
        <v>65</v>
      </c>
      <c r="C86" s="56" t="s">
        <v>73</v>
      </c>
      <c r="D86" s="57" t="s">
        <v>298</v>
      </c>
      <c r="E86" s="58">
        <v>300</v>
      </c>
      <c r="F86" s="58" t="s">
        <v>127</v>
      </c>
      <c r="G86" s="59" t="s">
        <v>11</v>
      </c>
      <c r="H86" s="60" t="s">
        <v>263</v>
      </c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>
        <v>774790.8</v>
      </c>
      <c r="T86" s="64"/>
      <c r="U86" s="64">
        <f t="shared" si="0"/>
        <v>774790.8</v>
      </c>
      <c r="V86" s="59" t="s">
        <v>19</v>
      </c>
      <c r="W86" s="59" t="s">
        <v>633</v>
      </c>
      <c r="X86" s="41"/>
    </row>
    <row r="87" spans="1:24" ht="99.6" customHeight="1" x14ac:dyDescent="0.25">
      <c r="A87" s="155">
        <v>66</v>
      </c>
      <c r="B87" s="55" t="s">
        <v>65</v>
      </c>
      <c r="C87" s="56" t="s">
        <v>73</v>
      </c>
      <c r="D87" s="57" t="s">
        <v>380</v>
      </c>
      <c r="E87" s="58">
        <v>300</v>
      </c>
      <c r="F87" s="58" t="s">
        <v>127</v>
      </c>
      <c r="G87" s="59" t="s">
        <v>11</v>
      </c>
      <c r="H87" s="60" t="s">
        <v>506</v>
      </c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>
        <v>774790.8</v>
      </c>
      <c r="T87" s="64"/>
      <c r="U87" s="64">
        <f t="shared" si="0"/>
        <v>774790.8</v>
      </c>
      <c r="V87" s="59" t="s">
        <v>19</v>
      </c>
      <c r="W87" s="59" t="s">
        <v>638</v>
      </c>
      <c r="X87" s="41"/>
    </row>
    <row r="88" spans="1:24" ht="46.9" customHeight="1" x14ac:dyDescent="0.25">
      <c r="A88" s="155">
        <v>67</v>
      </c>
      <c r="B88" s="55" t="s">
        <v>65</v>
      </c>
      <c r="C88" s="56" t="s">
        <v>73</v>
      </c>
      <c r="D88" s="57" t="s">
        <v>277</v>
      </c>
      <c r="E88" s="58">
        <v>270</v>
      </c>
      <c r="F88" s="58" t="s">
        <v>127</v>
      </c>
      <c r="G88" s="59" t="s">
        <v>11</v>
      </c>
      <c r="H88" s="60" t="s">
        <v>118</v>
      </c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>
        <v>641159.48</v>
      </c>
      <c r="T88" s="64"/>
      <c r="U88" s="64">
        <f t="shared" si="0"/>
        <v>641159.48</v>
      </c>
      <c r="V88" s="59" t="s">
        <v>19</v>
      </c>
      <c r="W88" s="59" t="s">
        <v>496</v>
      </c>
    </row>
    <row r="89" spans="1:24" ht="46.9" customHeight="1" x14ac:dyDescent="0.25">
      <c r="A89" s="155">
        <v>68</v>
      </c>
      <c r="B89" s="55" t="s">
        <v>65</v>
      </c>
      <c r="C89" s="56" t="s">
        <v>73</v>
      </c>
      <c r="D89" s="57" t="s">
        <v>277</v>
      </c>
      <c r="E89" s="58">
        <v>270</v>
      </c>
      <c r="F89" s="58" t="s">
        <v>127</v>
      </c>
      <c r="G89" s="59" t="s">
        <v>11</v>
      </c>
      <c r="H89" s="60" t="s">
        <v>118</v>
      </c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>
        <v>641159.48</v>
      </c>
      <c r="T89" s="64"/>
      <c r="U89" s="64">
        <f t="shared" si="0"/>
        <v>641159.48</v>
      </c>
      <c r="V89" s="59" t="s">
        <v>19</v>
      </c>
      <c r="W89" s="59" t="s">
        <v>496</v>
      </c>
    </row>
    <row r="90" spans="1:24" ht="62.45" customHeight="1" x14ac:dyDescent="0.25">
      <c r="A90" s="155">
        <v>69</v>
      </c>
      <c r="B90" s="55" t="s">
        <v>65</v>
      </c>
      <c r="C90" s="56" t="s">
        <v>73</v>
      </c>
      <c r="D90" s="57" t="s">
        <v>476</v>
      </c>
      <c r="E90" s="58">
        <v>160</v>
      </c>
      <c r="F90" s="58" t="s">
        <v>127</v>
      </c>
      <c r="G90" s="59" t="s">
        <v>11</v>
      </c>
      <c r="H90" s="60" t="s">
        <v>118</v>
      </c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>
        <v>494057.6</v>
      </c>
      <c r="T90" s="64"/>
      <c r="U90" s="64">
        <f t="shared" ref="U90:U152" si="1">I90+S90+T90</f>
        <v>494057.6</v>
      </c>
      <c r="V90" s="59" t="s">
        <v>19</v>
      </c>
      <c r="W90" s="59" t="s">
        <v>508</v>
      </c>
    </row>
    <row r="91" spans="1:24" ht="106.9" customHeight="1" x14ac:dyDescent="0.25">
      <c r="A91" s="155">
        <v>70</v>
      </c>
      <c r="B91" s="55" t="s">
        <v>65</v>
      </c>
      <c r="C91" s="56" t="s">
        <v>73</v>
      </c>
      <c r="D91" s="57" t="s">
        <v>433</v>
      </c>
      <c r="E91" s="58">
        <v>240</v>
      </c>
      <c r="F91" s="58" t="s">
        <v>127</v>
      </c>
      <c r="G91" s="59" t="s">
        <v>11</v>
      </c>
      <c r="H91" s="60" t="s">
        <v>118</v>
      </c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>
        <v>569919.54</v>
      </c>
      <c r="T91" s="64"/>
      <c r="U91" s="64">
        <f t="shared" si="1"/>
        <v>569919.54</v>
      </c>
      <c r="V91" s="59" t="s">
        <v>19</v>
      </c>
      <c r="W91" s="59" t="s">
        <v>509</v>
      </c>
      <c r="X91" s="41"/>
    </row>
    <row r="92" spans="1:24" ht="108" customHeight="1" x14ac:dyDescent="0.25">
      <c r="A92" s="155">
        <v>71</v>
      </c>
      <c r="B92" s="55" t="s">
        <v>65</v>
      </c>
      <c r="C92" s="56" t="s">
        <v>73</v>
      </c>
      <c r="D92" s="57" t="s">
        <v>433</v>
      </c>
      <c r="E92" s="58">
        <v>240</v>
      </c>
      <c r="F92" s="58" t="s">
        <v>127</v>
      </c>
      <c r="G92" s="59" t="s">
        <v>11</v>
      </c>
      <c r="H92" s="60" t="s">
        <v>119</v>
      </c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>
        <v>805587.9</v>
      </c>
      <c r="U92" s="64">
        <f t="shared" si="1"/>
        <v>805587.9</v>
      </c>
      <c r="V92" s="59" t="s">
        <v>19</v>
      </c>
      <c r="W92" s="59" t="s">
        <v>509</v>
      </c>
      <c r="X92" s="41"/>
    </row>
    <row r="93" spans="1:24" ht="92.45" customHeight="1" x14ac:dyDescent="0.25">
      <c r="A93" s="155">
        <v>72</v>
      </c>
      <c r="B93" s="55" t="s">
        <v>65</v>
      </c>
      <c r="C93" s="56" t="s">
        <v>69</v>
      </c>
      <c r="D93" s="61" t="s">
        <v>381</v>
      </c>
      <c r="E93" s="71">
        <v>300</v>
      </c>
      <c r="F93" s="58" t="s">
        <v>127</v>
      </c>
      <c r="G93" s="59" t="s">
        <v>11</v>
      </c>
      <c r="H93" s="60" t="s">
        <v>118</v>
      </c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>
        <v>774790.8</v>
      </c>
      <c r="T93" s="64"/>
      <c r="U93" s="64">
        <f t="shared" si="1"/>
        <v>774790.8</v>
      </c>
      <c r="V93" s="59" t="s">
        <v>19</v>
      </c>
      <c r="W93" s="59" t="s">
        <v>737</v>
      </c>
    </row>
    <row r="94" spans="1:24" ht="110.45" customHeight="1" x14ac:dyDescent="0.25">
      <c r="A94" s="155">
        <v>73</v>
      </c>
      <c r="B94" s="55" t="s">
        <v>65</v>
      </c>
      <c r="C94" s="56" t="s">
        <v>69</v>
      </c>
      <c r="D94" s="61" t="s">
        <v>382</v>
      </c>
      <c r="E94" s="71">
        <v>270</v>
      </c>
      <c r="F94" s="58" t="s">
        <v>127</v>
      </c>
      <c r="G94" s="59" t="s">
        <v>11</v>
      </c>
      <c r="H94" s="60" t="s">
        <v>118</v>
      </c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>
        <v>641159.48</v>
      </c>
      <c r="T94" s="64"/>
      <c r="U94" s="64">
        <f t="shared" si="1"/>
        <v>641159.48</v>
      </c>
      <c r="V94" s="59" t="s">
        <v>19</v>
      </c>
      <c r="W94" s="59" t="s">
        <v>738</v>
      </c>
    </row>
    <row r="95" spans="1:24" ht="115.15" customHeight="1" x14ac:dyDescent="0.25">
      <c r="A95" s="155">
        <v>74</v>
      </c>
      <c r="B95" s="55" t="s">
        <v>65</v>
      </c>
      <c r="C95" s="56" t="s">
        <v>69</v>
      </c>
      <c r="D95" s="61" t="s">
        <v>383</v>
      </c>
      <c r="E95" s="71">
        <v>270</v>
      </c>
      <c r="F95" s="58" t="s">
        <v>127</v>
      </c>
      <c r="G95" s="59" t="s">
        <v>11</v>
      </c>
      <c r="H95" s="60" t="s">
        <v>118</v>
      </c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>
        <v>641159.48</v>
      </c>
      <c r="T95" s="64"/>
      <c r="U95" s="64">
        <f t="shared" si="1"/>
        <v>641159.48</v>
      </c>
      <c r="V95" s="59" t="s">
        <v>19</v>
      </c>
      <c r="W95" s="59" t="s">
        <v>739</v>
      </c>
    </row>
    <row r="96" spans="1:24" ht="96" customHeight="1" x14ac:dyDescent="0.25">
      <c r="A96" s="155">
        <v>75</v>
      </c>
      <c r="B96" s="55" t="s">
        <v>65</v>
      </c>
      <c r="C96" s="56" t="s">
        <v>69</v>
      </c>
      <c r="D96" s="61" t="s">
        <v>384</v>
      </c>
      <c r="E96" s="58">
        <v>185</v>
      </c>
      <c r="F96" s="58" t="s">
        <v>127</v>
      </c>
      <c r="G96" s="59" t="s">
        <v>70</v>
      </c>
      <c r="H96" s="60" t="s">
        <v>118</v>
      </c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>
        <v>571254.1</v>
      </c>
      <c r="T96" s="64"/>
      <c r="U96" s="64">
        <f t="shared" si="1"/>
        <v>571254.1</v>
      </c>
      <c r="V96" s="59" t="s">
        <v>19</v>
      </c>
      <c r="W96" s="59" t="s">
        <v>510</v>
      </c>
    </row>
    <row r="97" spans="1:23" ht="103.15" customHeight="1" x14ac:dyDescent="0.25">
      <c r="A97" s="155">
        <v>76</v>
      </c>
      <c r="B97" s="55" t="s">
        <v>65</v>
      </c>
      <c r="C97" s="56" t="s">
        <v>69</v>
      </c>
      <c r="D97" s="61" t="s">
        <v>385</v>
      </c>
      <c r="E97" s="58">
        <v>270</v>
      </c>
      <c r="F97" s="58" t="s">
        <v>127</v>
      </c>
      <c r="G97" s="59" t="s">
        <v>70</v>
      </c>
      <c r="H97" s="60" t="s">
        <v>118</v>
      </c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>
        <v>641159.48</v>
      </c>
      <c r="T97" s="64"/>
      <c r="U97" s="64">
        <f t="shared" si="1"/>
        <v>641159.48</v>
      </c>
      <c r="V97" s="59" t="s">
        <v>19</v>
      </c>
      <c r="W97" s="59" t="s">
        <v>740</v>
      </c>
    </row>
    <row r="98" spans="1:23" ht="57.6" customHeight="1" x14ac:dyDescent="0.25">
      <c r="A98" s="155">
        <v>77</v>
      </c>
      <c r="B98" s="55" t="s">
        <v>65</v>
      </c>
      <c r="C98" s="56" t="s">
        <v>69</v>
      </c>
      <c r="D98" s="57" t="s">
        <v>386</v>
      </c>
      <c r="E98" s="58">
        <v>270</v>
      </c>
      <c r="F98" s="58" t="s">
        <v>127</v>
      </c>
      <c r="G98" s="59" t="s">
        <v>70</v>
      </c>
      <c r="H98" s="60" t="s">
        <v>118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>
        <v>641159.48</v>
      </c>
      <c r="T98" s="64"/>
      <c r="U98" s="64">
        <f t="shared" si="1"/>
        <v>641159.48</v>
      </c>
      <c r="V98" s="59" t="s">
        <v>19</v>
      </c>
      <c r="W98" s="59" t="s">
        <v>505</v>
      </c>
    </row>
    <row r="99" spans="1:23" ht="46.9" customHeight="1" x14ac:dyDescent="0.25">
      <c r="A99" s="155">
        <v>78</v>
      </c>
      <c r="B99" s="55" t="s">
        <v>65</v>
      </c>
      <c r="C99" s="56" t="s">
        <v>69</v>
      </c>
      <c r="D99" s="57" t="s">
        <v>183</v>
      </c>
      <c r="E99" s="58">
        <v>270</v>
      </c>
      <c r="F99" s="58" t="s">
        <v>127</v>
      </c>
      <c r="G99" s="59" t="s">
        <v>70</v>
      </c>
      <c r="H99" s="60" t="s">
        <v>118</v>
      </c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>
        <v>641159.48</v>
      </c>
      <c r="T99" s="64"/>
      <c r="U99" s="64">
        <f t="shared" si="1"/>
        <v>641159.48</v>
      </c>
      <c r="V99" s="59" t="s">
        <v>19</v>
      </c>
      <c r="W99" s="59" t="s">
        <v>505</v>
      </c>
    </row>
    <row r="100" spans="1:23" ht="142.9" customHeight="1" x14ac:dyDescent="0.25">
      <c r="A100" s="155">
        <v>79</v>
      </c>
      <c r="B100" s="55" t="s">
        <v>65</v>
      </c>
      <c r="C100" s="56" t="s">
        <v>69</v>
      </c>
      <c r="D100" s="57" t="s">
        <v>183</v>
      </c>
      <c r="E100" s="58">
        <v>270</v>
      </c>
      <c r="F100" s="58" t="s">
        <v>127</v>
      </c>
      <c r="G100" s="59" t="s">
        <v>70</v>
      </c>
      <c r="H100" s="60" t="s">
        <v>118</v>
      </c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>
        <v>641159.48</v>
      </c>
      <c r="T100" s="64"/>
      <c r="U100" s="64">
        <f t="shared" si="1"/>
        <v>641159.48</v>
      </c>
      <c r="V100" s="59" t="s">
        <v>19</v>
      </c>
      <c r="W100" s="59" t="s">
        <v>741</v>
      </c>
    </row>
    <row r="101" spans="1:23" ht="46.9" customHeight="1" x14ac:dyDescent="0.25">
      <c r="A101" s="155">
        <v>80</v>
      </c>
      <c r="B101" s="55" t="s">
        <v>65</v>
      </c>
      <c r="C101" s="56" t="s">
        <v>69</v>
      </c>
      <c r="D101" s="57" t="s">
        <v>350</v>
      </c>
      <c r="E101" s="58">
        <v>270</v>
      </c>
      <c r="F101" s="58" t="s">
        <v>127</v>
      </c>
      <c r="G101" s="59" t="s">
        <v>70</v>
      </c>
      <c r="H101" s="60" t="s">
        <v>119</v>
      </c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>
        <v>906286.39</v>
      </c>
      <c r="U101" s="64">
        <f t="shared" si="1"/>
        <v>906286.39</v>
      </c>
      <c r="V101" s="59" t="s">
        <v>19</v>
      </c>
      <c r="W101" s="59" t="s">
        <v>505</v>
      </c>
    </row>
    <row r="102" spans="1:23" ht="46.9" customHeight="1" x14ac:dyDescent="0.25">
      <c r="A102" s="155">
        <v>81</v>
      </c>
      <c r="B102" s="55" t="s">
        <v>65</v>
      </c>
      <c r="C102" s="56" t="s">
        <v>69</v>
      </c>
      <c r="D102" s="57" t="s">
        <v>183</v>
      </c>
      <c r="E102" s="58">
        <v>270</v>
      </c>
      <c r="F102" s="58" t="s">
        <v>127</v>
      </c>
      <c r="G102" s="59" t="s">
        <v>70</v>
      </c>
      <c r="H102" s="60" t="s">
        <v>119</v>
      </c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>
        <v>906286.39</v>
      </c>
      <c r="U102" s="64">
        <f t="shared" si="1"/>
        <v>906286.39</v>
      </c>
      <c r="V102" s="59" t="s">
        <v>19</v>
      </c>
      <c r="W102" s="59" t="s">
        <v>505</v>
      </c>
    </row>
    <row r="103" spans="1:23" ht="46.9" customHeight="1" x14ac:dyDescent="0.25">
      <c r="A103" s="155">
        <v>82</v>
      </c>
      <c r="B103" s="55" t="s">
        <v>65</v>
      </c>
      <c r="C103" s="56" t="s">
        <v>69</v>
      </c>
      <c r="D103" s="57" t="s">
        <v>183</v>
      </c>
      <c r="E103" s="58">
        <v>270</v>
      </c>
      <c r="F103" s="58" t="s">
        <v>127</v>
      </c>
      <c r="G103" s="59" t="s">
        <v>70</v>
      </c>
      <c r="H103" s="60" t="s">
        <v>119</v>
      </c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>
        <v>906286.39</v>
      </c>
      <c r="U103" s="64">
        <f t="shared" si="1"/>
        <v>906286.39</v>
      </c>
      <c r="V103" s="59" t="s">
        <v>19</v>
      </c>
      <c r="W103" s="59" t="s">
        <v>505</v>
      </c>
    </row>
    <row r="104" spans="1:23" ht="46.9" customHeight="1" x14ac:dyDescent="0.25">
      <c r="A104" s="155">
        <v>83</v>
      </c>
      <c r="B104" s="55" t="s">
        <v>65</v>
      </c>
      <c r="C104" s="56" t="s">
        <v>69</v>
      </c>
      <c r="D104" s="57" t="s">
        <v>183</v>
      </c>
      <c r="E104" s="58">
        <v>270</v>
      </c>
      <c r="F104" s="58" t="s">
        <v>127</v>
      </c>
      <c r="G104" s="59" t="s">
        <v>70</v>
      </c>
      <c r="H104" s="60" t="s">
        <v>119</v>
      </c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>
        <v>906286.39</v>
      </c>
      <c r="U104" s="64">
        <f t="shared" si="1"/>
        <v>906286.39</v>
      </c>
      <c r="V104" s="59" t="s">
        <v>19</v>
      </c>
      <c r="W104" s="59" t="s">
        <v>505</v>
      </c>
    </row>
    <row r="105" spans="1:23" ht="46.9" customHeight="1" x14ac:dyDescent="0.25">
      <c r="A105" s="155">
        <v>84</v>
      </c>
      <c r="B105" s="55" t="s">
        <v>65</v>
      </c>
      <c r="C105" s="56" t="s">
        <v>69</v>
      </c>
      <c r="D105" s="57" t="s">
        <v>183</v>
      </c>
      <c r="E105" s="58">
        <v>270</v>
      </c>
      <c r="F105" s="58" t="s">
        <v>127</v>
      </c>
      <c r="G105" s="59" t="s">
        <v>70</v>
      </c>
      <c r="H105" s="60" t="s">
        <v>119</v>
      </c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>
        <v>906286.39</v>
      </c>
      <c r="U105" s="64">
        <f t="shared" si="1"/>
        <v>906286.39</v>
      </c>
      <c r="V105" s="59" t="s">
        <v>19</v>
      </c>
      <c r="W105" s="59" t="s">
        <v>505</v>
      </c>
    </row>
    <row r="106" spans="1:23" ht="46.9" customHeight="1" x14ac:dyDescent="0.25">
      <c r="A106" s="155">
        <v>85</v>
      </c>
      <c r="B106" s="55" t="s">
        <v>65</v>
      </c>
      <c r="C106" s="56" t="s">
        <v>69</v>
      </c>
      <c r="D106" s="57" t="s">
        <v>183</v>
      </c>
      <c r="E106" s="58">
        <v>270</v>
      </c>
      <c r="F106" s="58" t="s">
        <v>127</v>
      </c>
      <c r="G106" s="59" t="s">
        <v>70</v>
      </c>
      <c r="H106" s="60" t="s">
        <v>119</v>
      </c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>
        <v>906286.39</v>
      </c>
      <c r="U106" s="64">
        <f t="shared" si="1"/>
        <v>906286.39</v>
      </c>
      <c r="V106" s="59" t="s">
        <v>19</v>
      </c>
      <c r="W106" s="59" t="s">
        <v>505</v>
      </c>
    </row>
    <row r="107" spans="1:23" ht="46.9" customHeight="1" x14ac:dyDescent="0.25">
      <c r="A107" s="155">
        <v>86</v>
      </c>
      <c r="B107" s="55" t="s">
        <v>65</v>
      </c>
      <c r="C107" s="56" t="s">
        <v>69</v>
      </c>
      <c r="D107" s="57" t="s">
        <v>183</v>
      </c>
      <c r="E107" s="58">
        <v>270</v>
      </c>
      <c r="F107" s="58" t="s">
        <v>127</v>
      </c>
      <c r="G107" s="59" t="s">
        <v>70</v>
      </c>
      <c r="H107" s="60" t="s">
        <v>119</v>
      </c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>
        <v>906286.39</v>
      </c>
      <c r="U107" s="64">
        <f t="shared" si="1"/>
        <v>906286.39</v>
      </c>
      <c r="V107" s="59" t="s">
        <v>19</v>
      </c>
      <c r="W107" s="59" t="s">
        <v>505</v>
      </c>
    </row>
    <row r="108" spans="1:23" ht="52.9" customHeight="1" x14ac:dyDescent="0.25">
      <c r="A108" s="155">
        <v>87</v>
      </c>
      <c r="B108" s="55" t="s">
        <v>65</v>
      </c>
      <c r="C108" s="56" t="s">
        <v>78</v>
      </c>
      <c r="D108" s="57" t="s">
        <v>387</v>
      </c>
      <c r="E108" s="58">
        <v>150</v>
      </c>
      <c r="F108" s="58" t="s">
        <v>127</v>
      </c>
      <c r="G108" s="59" t="s">
        <v>11</v>
      </c>
      <c r="H108" s="60" t="s">
        <v>118</v>
      </c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>
        <v>463179</v>
      </c>
      <c r="T108" s="64"/>
      <c r="U108" s="64">
        <f t="shared" si="1"/>
        <v>463179</v>
      </c>
      <c r="V108" s="59" t="s">
        <v>19</v>
      </c>
      <c r="W108" s="59" t="s">
        <v>742</v>
      </c>
    </row>
    <row r="109" spans="1:23" ht="62.45" customHeight="1" x14ac:dyDescent="0.25">
      <c r="A109" s="155">
        <v>88</v>
      </c>
      <c r="B109" s="55" t="s">
        <v>65</v>
      </c>
      <c r="C109" s="56" t="s">
        <v>78</v>
      </c>
      <c r="D109" s="57" t="s">
        <v>388</v>
      </c>
      <c r="E109" s="58">
        <v>270</v>
      </c>
      <c r="F109" s="58" t="s">
        <v>127</v>
      </c>
      <c r="G109" s="59" t="s">
        <v>11</v>
      </c>
      <c r="H109" s="60" t="s">
        <v>118</v>
      </c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>
        <v>641159.48</v>
      </c>
      <c r="T109" s="64"/>
      <c r="U109" s="64">
        <f t="shared" si="1"/>
        <v>641159.48</v>
      </c>
      <c r="V109" s="59" t="s">
        <v>19</v>
      </c>
      <c r="W109" s="59" t="s">
        <v>496</v>
      </c>
    </row>
    <row r="110" spans="1:23" ht="51.6" customHeight="1" x14ac:dyDescent="0.25">
      <c r="A110" s="155">
        <v>89</v>
      </c>
      <c r="B110" s="55" t="s">
        <v>65</v>
      </c>
      <c r="C110" s="56" t="s">
        <v>78</v>
      </c>
      <c r="D110" s="57" t="s">
        <v>252</v>
      </c>
      <c r="E110" s="58">
        <v>270</v>
      </c>
      <c r="F110" s="58" t="s">
        <v>127</v>
      </c>
      <c r="G110" s="59" t="s">
        <v>11</v>
      </c>
      <c r="H110" s="60" t="s">
        <v>118</v>
      </c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>
        <v>641159.48</v>
      </c>
      <c r="T110" s="64"/>
      <c r="U110" s="64">
        <f t="shared" si="1"/>
        <v>641159.48</v>
      </c>
      <c r="V110" s="59" t="s">
        <v>19</v>
      </c>
      <c r="W110" s="59" t="s">
        <v>497</v>
      </c>
    </row>
    <row r="111" spans="1:23" ht="68.45" customHeight="1" x14ac:dyDescent="0.25">
      <c r="A111" s="155">
        <v>90</v>
      </c>
      <c r="B111" s="55" t="s">
        <v>65</v>
      </c>
      <c r="C111" s="56" t="s">
        <v>78</v>
      </c>
      <c r="D111" s="57" t="s">
        <v>304</v>
      </c>
      <c r="E111" s="58">
        <v>270</v>
      </c>
      <c r="F111" s="58" t="s">
        <v>127</v>
      </c>
      <c r="G111" s="59" t="s">
        <v>11</v>
      </c>
      <c r="H111" s="60" t="s">
        <v>118</v>
      </c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>
        <v>641159.48</v>
      </c>
      <c r="T111" s="64"/>
      <c r="U111" s="64">
        <f t="shared" si="1"/>
        <v>641159.48</v>
      </c>
      <c r="V111" s="59" t="s">
        <v>19</v>
      </c>
      <c r="W111" s="77" t="s">
        <v>671</v>
      </c>
    </row>
    <row r="112" spans="1:23" ht="87.6" customHeight="1" x14ac:dyDescent="0.25">
      <c r="A112" s="155">
        <v>91</v>
      </c>
      <c r="B112" s="55" t="s">
        <v>65</v>
      </c>
      <c r="C112" s="56" t="s">
        <v>78</v>
      </c>
      <c r="D112" s="56" t="s">
        <v>389</v>
      </c>
      <c r="E112" s="58">
        <v>270</v>
      </c>
      <c r="F112" s="58" t="s">
        <v>127</v>
      </c>
      <c r="G112" s="59" t="s">
        <v>11</v>
      </c>
      <c r="H112" s="60" t="s">
        <v>118</v>
      </c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>
        <v>641159.48</v>
      </c>
      <c r="T112" s="64"/>
      <c r="U112" s="64">
        <f t="shared" si="1"/>
        <v>641159.48</v>
      </c>
      <c r="V112" s="59" t="s">
        <v>19</v>
      </c>
      <c r="W112" s="56" t="s">
        <v>511</v>
      </c>
    </row>
    <row r="113" spans="1:24" ht="62.45" customHeight="1" x14ac:dyDescent="0.25">
      <c r="A113" s="155">
        <v>92</v>
      </c>
      <c r="B113" s="55" t="s">
        <v>65</v>
      </c>
      <c r="C113" s="56" t="s">
        <v>78</v>
      </c>
      <c r="D113" s="56" t="s">
        <v>390</v>
      </c>
      <c r="E113" s="58">
        <v>270</v>
      </c>
      <c r="F113" s="58" t="s">
        <v>127</v>
      </c>
      <c r="G113" s="59" t="s">
        <v>11</v>
      </c>
      <c r="H113" s="60" t="s">
        <v>118</v>
      </c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>
        <v>641159.48</v>
      </c>
      <c r="T113" s="64"/>
      <c r="U113" s="64">
        <f t="shared" si="1"/>
        <v>641159.48</v>
      </c>
      <c r="V113" s="59" t="s">
        <v>19</v>
      </c>
      <c r="W113" s="56" t="s">
        <v>511</v>
      </c>
    </row>
    <row r="114" spans="1:24" ht="72" customHeight="1" x14ac:dyDescent="0.25">
      <c r="A114" s="155">
        <v>93</v>
      </c>
      <c r="B114" s="55" t="s">
        <v>65</v>
      </c>
      <c r="C114" s="56" t="s">
        <v>78</v>
      </c>
      <c r="D114" s="56" t="s">
        <v>390</v>
      </c>
      <c r="E114" s="58">
        <v>270</v>
      </c>
      <c r="F114" s="58" t="s">
        <v>127</v>
      </c>
      <c r="G114" s="59" t="s">
        <v>11</v>
      </c>
      <c r="H114" s="60" t="s">
        <v>118</v>
      </c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>
        <v>641159.48</v>
      </c>
      <c r="T114" s="64"/>
      <c r="U114" s="64">
        <f t="shared" si="1"/>
        <v>641159.48</v>
      </c>
      <c r="V114" s="59" t="s">
        <v>19</v>
      </c>
      <c r="W114" s="56" t="s">
        <v>511</v>
      </c>
    </row>
    <row r="115" spans="1:24" ht="62.45" customHeight="1" x14ac:dyDescent="0.25">
      <c r="A115" s="155">
        <v>94</v>
      </c>
      <c r="B115" s="55" t="s">
        <v>65</v>
      </c>
      <c r="C115" s="56" t="s">
        <v>78</v>
      </c>
      <c r="D115" s="56" t="s">
        <v>390</v>
      </c>
      <c r="E115" s="58">
        <v>270</v>
      </c>
      <c r="F115" s="58" t="s">
        <v>127</v>
      </c>
      <c r="G115" s="59" t="s">
        <v>11</v>
      </c>
      <c r="H115" s="60" t="s">
        <v>118</v>
      </c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>
        <v>641159.48</v>
      </c>
      <c r="T115" s="64"/>
      <c r="U115" s="64">
        <f t="shared" si="1"/>
        <v>641159.48</v>
      </c>
      <c r="V115" s="59" t="s">
        <v>19</v>
      </c>
      <c r="W115" s="56" t="s">
        <v>511</v>
      </c>
    </row>
    <row r="116" spans="1:24" ht="100.9" customHeight="1" x14ac:dyDescent="0.25">
      <c r="A116" s="155">
        <v>95</v>
      </c>
      <c r="B116" s="55" t="s">
        <v>65</v>
      </c>
      <c r="C116" s="56" t="s">
        <v>78</v>
      </c>
      <c r="D116" s="111" t="s">
        <v>391</v>
      </c>
      <c r="E116" s="58">
        <v>190</v>
      </c>
      <c r="F116" s="58" t="s">
        <v>127</v>
      </c>
      <c r="G116" s="59" t="s">
        <v>11</v>
      </c>
      <c r="H116" s="60" t="s">
        <v>257</v>
      </c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>
        <v>586693.4</v>
      </c>
      <c r="T116" s="64"/>
      <c r="U116" s="64">
        <f t="shared" si="1"/>
        <v>586693.4</v>
      </c>
      <c r="V116" s="59" t="s">
        <v>19</v>
      </c>
      <c r="W116" s="56" t="s">
        <v>743</v>
      </c>
    </row>
    <row r="117" spans="1:24" ht="325.89999999999998" customHeight="1" x14ac:dyDescent="0.25">
      <c r="A117" s="155">
        <v>96</v>
      </c>
      <c r="B117" s="55" t="s">
        <v>65</v>
      </c>
      <c r="C117" s="56" t="s">
        <v>78</v>
      </c>
      <c r="D117" s="61" t="s">
        <v>708</v>
      </c>
      <c r="E117" s="58">
        <v>300</v>
      </c>
      <c r="F117" s="58" t="s">
        <v>127</v>
      </c>
      <c r="G117" s="59" t="s">
        <v>11</v>
      </c>
      <c r="H117" s="60" t="s">
        <v>118</v>
      </c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>
        <v>774790.8</v>
      </c>
      <c r="T117" s="64"/>
      <c r="U117" s="64">
        <f t="shared" si="1"/>
        <v>774790.8</v>
      </c>
      <c r="V117" s="59" t="s">
        <v>19</v>
      </c>
      <c r="W117" s="56" t="s">
        <v>744</v>
      </c>
      <c r="X117" s="41"/>
    </row>
    <row r="118" spans="1:24" ht="46.9" customHeight="1" x14ac:dyDescent="0.25">
      <c r="A118" s="155">
        <v>97</v>
      </c>
      <c r="B118" s="55" t="s">
        <v>65</v>
      </c>
      <c r="C118" s="56" t="s">
        <v>74</v>
      </c>
      <c r="D118" s="57" t="s">
        <v>203</v>
      </c>
      <c r="E118" s="58">
        <v>190</v>
      </c>
      <c r="F118" s="58" t="s">
        <v>127</v>
      </c>
      <c r="G118" s="59" t="s">
        <v>11</v>
      </c>
      <c r="H118" s="60" t="s">
        <v>119</v>
      </c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>
        <v>829297.95</v>
      </c>
      <c r="U118" s="64">
        <f t="shared" si="1"/>
        <v>829297.95</v>
      </c>
      <c r="V118" s="59" t="s">
        <v>19</v>
      </c>
      <c r="W118" s="59" t="s">
        <v>496</v>
      </c>
    </row>
    <row r="119" spans="1:24" ht="31.15" customHeight="1" x14ac:dyDescent="0.25">
      <c r="A119" s="155">
        <v>98</v>
      </c>
      <c r="B119" s="55" t="s">
        <v>65</v>
      </c>
      <c r="C119" s="56" t="s">
        <v>74</v>
      </c>
      <c r="D119" s="57" t="s">
        <v>201</v>
      </c>
      <c r="E119" s="58">
        <v>190</v>
      </c>
      <c r="F119" s="58" t="s">
        <v>127</v>
      </c>
      <c r="G119" s="59" t="s">
        <v>11</v>
      </c>
      <c r="H119" s="60" t="s">
        <v>119</v>
      </c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>
        <v>829297.95</v>
      </c>
      <c r="U119" s="64">
        <f t="shared" si="1"/>
        <v>829297.95</v>
      </c>
      <c r="V119" s="59" t="s">
        <v>19</v>
      </c>
      <c r="W119" s="59" t="s">
        <v>496</v>
      </c>
    </row>
    <row r="120" spans="1:24" ht="46.9" customHeight="1" x14ac:dyDescent="0.25">
      <c r="A120" s="155">
        <v>99</v>
      </c>
      <c r="B120" s="55" t="s">
        <v>65</v>
      </c>
      <c r="C120" s="56" t="s">
        <v>74</v>
      </c>
      <c r="D120" s="57" t="s">
        <v>305</v>
      </c>
      <c r="E120" s="58">
        <v>190</v>
      </c>
      <c r="F120" s="58" t="s">
        <v>127</v>
      </c>
      <c r="G120" s="59" t="s">
        <v>11</v>
      </c>
      <c r="H120" s="60" t="s">
        <v>119</v>
      </c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>
        <v>829297.95</v>
      </c>
      <c r="U120" s="64">
        <f t="shared" si="1"/>
        <v>829297.95</v>
      </c>
      <c r="V120" s="59" t="s">
        <v>19</v>
      </c>
      <c r="W120" s="59" t="s">
        <v>496</v>
      </c>
    </row>
    <row r="121" spans="1:24" ht="46.9" customHeight="1" x14ac:dyDescent="0.25">
      <c r="A121" s="155">
        <v>100</v>
      </c>
      <c r="B121" s="55" t="s">
        <v>65</v>
      </c>
      <c r="C121" s="56" t="s">
        <v>74</v>
      </c>
      <c r="D121" s="69" t="s">
        <v>279</v>
      </c>
      <c r="E121" s="58">
        <v>270</v>
      </c>
      <c r="F121" s="58" t="s">
        <v>127</v>
      </c>
      <c r="G121" s="59" t="s">
        <v>11</v>
      </c>
      <c r="H121" s="60" t="s">
        <v>119</v>
      </c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>
        <v>906286.39</v>
      </c>
      <c r="U121" s="64">
        <f t="shared" si="1"/>
        <v>906286.39</v>
      </c>
      <c r="V121" s="59" t="s">
        <v>19</v>
      </c>
      <c r="W121" s="59" t="s">
        <v>496</v>
      </c>
    </row>
    <row r="122" spans="1:24" ht="46.9" customHeight="1" x14ac:dyDescent="0.25">
      <c r="A122" s="155">
        <v>101</v>
      </c>
      <c r="B122" s="55" t="s">
        <v>65</v>
      </c>
      <c r="C122" s="56" t="s">
        <v>74</v>
      </c>
      <c r="D122" s="69" t="s">
        <v>279</v>
      </c>
      <c r="E122" s="58">
        <v>270</v>
      </c>
      <c r="F122" s="58" t="s">
        <v>127</v>
      </c>
      <c r="G122" s="59" t="s">
        <v>11</v>
      </c>
      <c r="H122" s="60" t="s">
        <v>119</v>
      </c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>
        <v>906286.39</v>
      </c>
      <c r="U122" s="64">
        <f t="shared" si="1"/>
        <v>906286.39</v>
      </c>
      <c r="V122" s="59" t="s">
        <v>19</v>
      </c>
      <c r="W122" s="59" t="s">
        <v>496</v>
      </c>
    </row>
    <row r="123" spans="1:24" ht="46.9" customHeight="1" x14ac:dyDescent="0.25">
      <c r="A123" s="155">
        <v>102</v>
      </c>
      <c r="B123" s="55" t="s">
        <v>65</v>
      </c>
      <c r="C123" s="56" t="s">
        <v>74</v>
      </c>
      <c r="D123" s="69" t="s">
        <v>279</v>
      </c>
      <c r="E123" s="58">
        <v>270</v>
      </c>
      <c r="F123" s="58" t="s">
        <v>127</v>
      </c>
      <c r="G123" s="59" t="s">
        <v>11</v>
      </c>
      <c r="H123" s="60" t="s">
        <v>119</v>
      </c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>
        <v>906286.39</v>
      </c>
      <c r="U123" s="64">
        <f t="shared" si="1"/>
        <v>906286.39</v>
      </c>
      <c r="V123" s="59" t="s">
        <v>19</v>
      </c>
      <c r="W123" s="59" t="s">
        <v>496</v>
      </c>
    </row>
    <row r="124" spans="1:24" ht="46.9" customHeight="1" x14ac:dyDescent="0.25">
      <c r="A124" s="155">
        <v>103</v>
      </c>
      <c r="B124" s="55" t="s">
        <v>65</v>
      </c>
      <c r="C124" s="56" t="s">
        <v>74</v>
      </c>
      <c r="D124" s="69" t="s">
        <v>279</v>
      </c>
      <c r="E124" s="58">
        <v>270</v>
      </c>
      <c r="F124" s="58" t="s">
        <v>127</v>
      </c>
      <c r="G124" s="59" t="s">
        <v>11</v>
      </c>
      <c r="H124" s="60" t="s">
        <v>119</v>
      </c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>
        <v>906286.39</v>
      </c>
      <c r="U124" s="64">
        <f t="shared" si="1"/>
        <v>906286.39</v>
      </c>
      <c r="V124" s="59" t="s">
        <v>19</v>
      </c>
      <c r="W124" s="59" t="s">
        <v>496</v>
      </c>
    </row>
    <row r="125" spans="1:24" ht="74.45" customHeight="1" x14ac:dyDescent="0.25">
      <c r="A125" s="155">
        <v>104</v>
      </c>
      <c r="B125" s="55" t="s">
        <v>65</v>
      </c>
      <c r="C125" s="56" t="s">
        <v>74</v>
      </c>
      <c r="D125" s="57" t="s">
        <v>295</v>
      </c>
      <c r="E125" s="58">
        <v>270</v>
      </c>
      <c r="F125" s="58" t="s">
        <v>127</v>
      </c>
      <c r="G125" s="59" t="s">
        <v>11</v>
      </c>
      <c r="H125" s="60" t="s">
        <v>118</v>
      </c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>
        <v>641159.48</v>
      </c>
      <c r="T125" s="64"/>
      <c r="U125" s="64">
        <f t="shared" si="1"/>
        <v>641159.48</v>
      </c>
      <c r="V125" s="59" t="s">
        <v>19</v>
      </c>
      <c r="W125" s="59" t="s">
        <v>392</v>
      </c>
    </row>
    <row r="126" spans="1:24" ht="62.45" customHeight="1" x14ac:dyDescent="0.25">
      <c r="A126" s="155">
        <v>105</v>
      </c>
      <c r="B126" s="55" t="s">
        <v>65</v>
      </c>
      <c r="C126" s="56" t="s">
        <v>74</v>
      </c>
      <c r="D126" s="57" t="s">
        <v>296</v>
      </c>
      <c r="E126" s="58">
        <v>270</v>
      </c>
      <c r="F126" s="58" t="s">
        <v>127</v>
      </c>
      <c r="G126" s="59" t="s">
        <v>11</v>
      </c>
      <c r="H126" s="60" t="s">
        <v>118</v>
      </c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>
        <v>641159.48</v>
      </c>
      <c r="T126" s="64"/>
      <c r="U126" s="64">
        <f t="shared" si="1"/>
        <v>641159.48</v>
      </c>
      <c r="V126" s="59" t="s">
        <v>19</v>
      </c>
      <c r="W126" s="59" t="s">
        <v>496</v>
      </c>
    </row>
    <row r="127" spans="1:24" ht="67.150000000000006" customHeight="1" x14ac:dyDescent="0.25">
      <c r="A127" s="155">
        <v>106</v>
      </c>
      <c r="B127" s="55" t="s">
        <v>65</v>
      </c>
      <c r="C127" s="56" t="s">
        <v>74</v>
      </c>
      <c r="D127" s="57" t="s">
        <v>280</v>
      </c>
      <c r="E127" s="58">
        <v>270</v>
      </c>
      <c r="F127" s="58" t="s">
        <v>127</v>
      </c>
      <c r="G127" s="59" t="s">
        <v>11</v>
      </c>
      <c r="H127" s="60" t="s">
        <v>119</v>
      </c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>
        <v>906286.39</v>
      </c>
      <c r="U127" s="64">
        <f t="shared" si="1"/>
        <v>906286.39</v>
      </c>
      <c r="V127" s="59" t="s">
        <v>19</v>
      </c>
      <c r="W127" s="59" t="s">
        <v>745</v>
      </c>
    </row>
    <row r="128" spans="1:24" ht="62.45" customHeight="1" x14ac:dyDescent="0.25">
      <c r="A128" s="155">
        <v>107</v>
      </c>
      <c r="B128" s="55" t="s">
        <v>65</v>
      </c>
      <c r="C128" s="56" t="s">
        <v>74</v>
      </c>
      <c r="D128" s="57" t="s">
        <v>393</v>
      </c>
      <c r="E128" s="58">
        <v>270</v>
      </c>
      <c r="F128" s="58" t="s">
        <v>127</v>
      </c>
      <c r="G128" s="59" t="s">
        <v>11</v>
      </c>
      <c r="H128" s="60" t="s">
        <v>118</v>
      </c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>
        <v>641159.48</v>
      </c>
      <c r="T128" s="64"/>
      <c r="U128" s="64">
        <f t="shared" si="1"/>
        <v>641159.48</v>
      </c>
      <c r="V128" s="59" t="s">
        <v>19</v>
      </c>
      <c r="W128" s="59" t="s">
        <v>745</v>
      </c>
    </row>
    <row r="129" spans="1:27" ht="67.150000000000006" customHeight="1" x14ac:dyDescent="0.25">
      <c r="A129" s="155">
        <v>108</v>
      </c>
      <c r="B129" s="55" t="s">
        <v>65</v>
      </c>
      <c r="C129" s="56" t="s">
        <v>74</v>
      </c>
      <c r="D129" s="57" t="s">
        <v>280</v>
      </c>
      <c r="E129" s="58">
        <v>270</v>
      </c>
      <c r="F129" s="58" t="s">
        <v>127</v>
      </c>
      <c r="G129" s="59" t="s">
        <v>11</v>
      </c>
      <c r="H129" s="60" t="s">
        <v>118</v>
      </c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>
        <v>641159.48</v>
      </c>
      <c r="T129" s="64"/>
      <c r="U129" s="64">
        <f t="shared" si="1"/>
        <v>641159.48</v>
      </c>
      <c r="V129" s="59" t="s">
        <v>19</v>
      </c>
      <c r="W129" s="59" t="s">
        <v>745</v>
      </c>
    </row>
    <row r="130" spans="1:27" ht="61.15" customHeight="1" x14ac:dyDescent="0.25">
      <c r="A130" s="155">
        <v>109</v>
      </c>
      <c r="B130" s="55" t="s">
        <v>65</v>
      </c>
      <c r="C130" s="56" t="s">
        <v>74</v>
      </c>
      <c r="D130" s="57" t="s">
        <v>394</v>
      </c>
      <c r="E130" s="58">
        <v>190</v>
      </c>
      <c r="F130" s="58" t="s">
        <v>127</v>
      </c>
      <c r="G130" s="59" t="s">
        <v>11</v>
      </c>
      <c r="H130" s="60" t="s">
        <v>119</v>
      </c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>
        <v>829297.95</v>
      </c>
      <c r="U130" s="64">
        <f t="shared" si="1"/>
        <v>829297.95</v>
      </c>
      <c r="V130" s="59" t="s">
        <v>19</v>
      </c>
      <c r="W130" s="59" t="s">
        <v>746</v>
      </c>
    </row>
    <row r="131" spans="1:27" ht="46.9" customHeight="1" x14ac:dyDescent="0.25">
      <c r="A131" s="155">
        <v>110</v>
      </c>
      <c r="B131" s="55" t="s">
        <v>65</v>
      </c>
      <c r="C131" s="56" t="s">
        <v>74</v>
      </c>
      <c r="D131" s="69" t="s">
        <v>204</v>
      </c>
      <c r="E131" s="58">
        <v>190</v>
      </c>
      <c r="F131" s="58" t="s">
        <v>127</v>
      </c>
      <c r="G131" s="59" t="s">
        <v>11</v>
      </c>
      <c r="H131" s="60" t="s">
        <v>119</v>
      </c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>
        <v>829297.95</v>
      </c>
      <c r="U131" s="64">
        <f t="shared" si="1"/>
        <v>829297.95</v>
      </c>
      <c r="V131" s="59" t="s">
        <v>19</v>
      </c>
      <c r="W131" s="59" t="s">
        <v>496</v>
      </c>
    </row>
    <row r="132" spans="1:27" ht="57.6" customHeight="1" x14ac:dyDescent="0.25">
      <c r="A132" s="155">
        <v>111</v>
      </c>
      <c r="B132" s="55" t="s">
        <v>65</v>
      </c>
      <c r="C132" s="56" t="s">
        <v>74</v>
      </c>
      <c r="D132" s="69" t="s">
        <v>395</v>
      </c>
      <c r="E132" s="58">
        <v>190</v>
      </c>
      <c r="F132" s="58" t="s">
        <v>127</v>
      </c>
      <c r="G132" s="59" t="s">
        <v>11</v>
      </c>
      <c r="H132" s="60" t="s">
        <v>119</v>
      </c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>
        <v>829297.95</v>
      </c>
      <c r="U132" s="64">
        <f t="shared" si="1"/>
        <v>829297.95</v>
      </c>
      <c r="V132" s="59" t="s">
        <v>19</v>
      </c>
      <c r="W132" s="59" t="s">
        <v>496</v>
      </c>
    </row>
    <row r="133" spans="1:27" ht="144" customHeight="1" x14ac:dyDescent="0.25">
      <c r="A133" s="155">
        <v>112</v>
      </c>
      <c r="B133" s="55" t="s">
        <v>65</v>
      </c>
      <c r="C133" s="56" t="s">
        <v>74</v>
      </c>
      <c r="D133" s="69" t="s">
        <v>396</v>
      </c>
      <c r="E133" s="58">
        <v>270</v>
      </c>
      <c r="F133" s="58" t="s">
        <v>127</v>
      </c>
      <c r="G133" s="59" t="s">
        <v>11</v>
      </c>
      <c r="H133" s="60" t="s">
        <v>118</v>
      </c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>
        <v>641159.48</v>
      </c>
      <c r="T133" s="64"/>
      <c r="U133" s="64">
        <f t="shared" si="1"/>
        <v>641159.48</v>
      </c>
      <c r="V133" s="59" t="s">
        <v>19</v>
      </c>
      <c r="W133" s="59" t="s">
        <v>747</v>
      </c>
    </row>
    <row r="134" spans="1:27" ht="121.15" customHeight="1" x14ac:dyDescent="0.25">
      <c r="A134" s="155">
        <v>113</v>
      </c>
      <c r="B134" s="55" t="s">
        <v>65</v>
      </c>
      <c r="C134" s="56" t="s">
        <v>74</v>
      </c>
      <c r="D134" s="69" t="s">
        <v>289</v>
      </c>
      <c r="E134" s="58">
        <v>140</v>
      </c>
      <c r="F134" s="58" t="s">
        <v>127</v>
      </c>
      <c r="G134" s="59" t="s">
        <v>11</v>
      </c>
      <c r="H134" s="60" t="s">
        <v>118</v>
      </c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>
        <v>432300.4</v>
      </c>
      <c r="T134" s="64"/>
      <c r="U134" s="64">
        <f t="shared" si="1"/>
        <v>432300.4</v>
      </c>
      <c r="V134" s="59" t="s">
        <v>19</v>
      </c>
      <c r="W134" s="59" t="s">
        <v>748</v>
      </c>
    </row>
    <row r="135" spans="1:27" ht="112.9" customHeight="1" x14ac:dyDescent="0.25">
      <c r="A135" s="155">
        <v>114</v>
      </c>
      <c r="B135" s="55" t="s">
        <v>65</v>
      </c>
      <c r="C135" s="56" t="s">
        <v>84</v>
      </c>
      <c r="D135" s="69" t="s">
        <v>281</v>
      </c>
      <c r="E135" s="58">
        <v>290</v>
      </c>
      <c r="F135" s="58" t="s">
        <v>127</v>
      </c>
      <c r="G135" s="59" t="s">
        <v>9</v>
      </c>
      <c r="H135" s="60" t="s">
        <v>118</v>
      </c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>
        <v>774790.8</v>
      </c>
      <c r="T135" s="64"/>
      <c r="U135" s="64">
        <f t="shared" si="1"/>
        <v>774790.8</v>
      </c>
      <c r="V135" s="59" t="s">
        <v>19</v>
      </c>
      <c r="W135" s="59" t="s">
        <v>749</v>
      </c>
      <c r="X135" s="32"/>
      <c r="Y135" s="32"/>
      <c r="Z135" s="32"/>
      <c r="AA135" s="32"/>
    </row>
    <row r="136" spans="1:27" ht="92.45" customHeight="1" x14ac:dyDescent="0.25">
      <c r="A136" s="155">
        <v>115</v>
      </c>
      <c r="B136" s="55" t="s">
        <v>65</v>
      </c>
      <c r="C136" s="56" t="s">
        <v>83</v>
      </c>
      <c r="D136" s="69" t="s">
        <v>397</v>
      </c>
      <c r="E136" s="58">
        <v>290</v>
      </c>
      <c r="F136" s="58" t="s">
        <v>127</v>
      </c>
      <c r="G136" s="59" t="s">
        <v>70</v>
      </c>
      <c r="H136" s="60" t="s">
        <v>118</v>
      </c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>
        <v>774790.8</v>
      </c>
      <c r="T136" s="64"/>
      <c r="U136" s="64">
        <f t="shared" si="1"/>
        <v>774790.8</v>
      </c>
      <c r="V136" s="59" t="s">
        <v>19</v>
      </c>
      <c r="W136" s="69" t="s">
        <v>750</v>
      </c>
    </row>
    <row r="137" spans="1:27" ht="62.45" customHeight="1" x14ac:dyDescent="0.25">
      <c r="A137" s="155">
        <v>116</v>
      </c>
      <c r="B137" s="55" t="s">
        <v>65</v>
      </c>
      <c r="C137" s="56" t="s">
        <v>84</v>
      </c>
      <c r="D137" s="69" t="s">
        <v>398</v>
      </c>
      <c r="E137" s="58">
        <v>300</v>
      </c>
      <c r="F137" s="58" t="s">
        <v>127</v>
      </c>
      <c r="G137" s="59" t="s">
        <v>11</v>
      </c>
      <c r="H137" s="60" t="s">
        <v>119</v>
      </c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>
        <v>1095175.81</v>
      </c>
      <c r="U137" s="64">
        <f t="shared" si="1"/>
        <v>1095175.81</v>
      </c>
      <c r="V137" s="59" t="s">
        <v>19</v>
      </c>
      <c r="W137" s="59" t="s">
        <v>751</v>
      </c>
    </row>
    <row r="138" spans="1:27" ht="31.15" customHeight="1" x14ac:dyDescent="0.25">
      <c r="A138" s="155">
        <v>117</v>
      </c>
      <c r="B138" s="55" t="s">
        <v>65</v>
      </c>
      <c r="C138" s="56" t="s">
        <v>84</v>
      </c>
      <c r="D138" s="57" t="s">
        <v>199</v>
      </c>
      <c r="E138" s="58">
        <v>270</v>
      </c>
      <c r="F138" s="58" t="s">
        <v>127</v>
      </c>
      <c r="G138" s="59" t="s">
        <v>11</v>
      </c>
      <c r="H138" s="60" t="s">
        <v>119</v>
      </c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>
        <v>906286.39</v>
      </c>
      <c r="U138" s="64">
        <f t="shared" si="1"/>
        <v>906286.39</v>
      </c>
      <c r="V138" s="59" t="s">
        <v>19</v>
      </c>
      <c r="W138" s="59" t="s">
        <v>496</v>
      </c>
    </row>
    <row r="139" spans="1:27" ht="31.15" customHeight="1" x14ac:dyDescent="0.25">
      <c r="A139" s="155">
        <v>118</v>
      </c>
      <c r="B139" s="55" t="s">
        <v>65</v>
      </c>
      <c r="C139" s="56" t="s">
        <v>84</v>
      </c>
      <c r="D139" s="57" t="s">
        <v>199</v>
      </c>
      <c r="E139" s="58">
        <v>270</v>
      </c>
      <c r="F139" s="58" t="s">
        <v>127</v>
      </c>
      <c r="G139" s="59" t="s">
        <v>11</v>
      </c>
      <c r="H139" s="60" t="s">
        <v>119</v>
      </c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>
        <v>906286.39</v>
      </c>
      <c r="U139" s="64">
        <f t="shared" si="1"/>
        <v>906286.39</v>
      </c>
      <c r="V139" s="59" t="s">
        <v>19</v>
      </c>
      <c r="W139" s="59" t="s">
        <v>496</v>
      </c>
    </row>
    <row r="140" spans="1:27" ht="46.9" customHeight="1" x14ac:dyDescent="0.25">
      <c r="A140" s="155">
        <v>119</v>
      </c>
      <c r="B140" s="55" t="s">
        <v>65</v>
      </c>
      <c r="C140" s="56" t="s">
        <v>84</v>
      </c>
      <c r="D140" s="57" t="s">
        <v>283</v>
      </c>
      <c r="E140" s="58">
        <v>270</v>
      </c>
      <c r="F140" s="58" t="s">
        <v>127</v>
      </c>
      <c r="G140" s="59" t="s">
        <v>11</v>
      </c>
      <c r="H140" s="60" t="s">
        <v>119</v>
      </c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>
        <v>906286.39</v>
      </c>
      <c r="U140" s="64">
        <f t="shared" si="1"/>
        <v>906286.39</v>
      </c>
      <c r="V140" s="59" t="s">
        <v>19</v>
      </c>
      <c r="W140" s="59" t="s">
        <v>496</v>
      </c>
    </row>
    <row r="141" spans="1:27" ht="31.15" customHeight="1" x14ac:dyDescent="0.25">
      <c r="A141" s="155">
        <v>120</v>
      </c>
      <c r="B141" s="55" t="s">
        <v>65</v>
      </c>
      <c r="C141" s="56" t="s">
        <v>84</v>
      </c>
      <c r="D141" s="57" t="s">
        <v>282</v>
      </c>
      <c r="E141" s="58">
        <v>270</v>
      </c>
      <c r="F141" s="58" t="s">
        <v>127</v>
      </c>
      <c r="G141" s="59" t="s">
        <v>11</v>
      </c>
      <c r="H141" s="60" t="s">
        <v>119</v>
      </c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>
        <v>906286.39</v>
      </c>
      <c r="U141" s="64">
        <f t="shared" si="1"/>
        <v>906286.39</v>
      </c>
      <c r="V141" s="59" t="s">
        <v>19</v>
      </c>
      <c r="W141" s="59" t="s">
        <v>496</v>
      </c>
    </row>
    <row r="142" spans="1:27" ht="54" customHeight="1" x14ac:dyDescent="0.25">
      <c r="A142" s="155">
        <v>121</v>
      </c>
      <c r="B142" s="55" t="s">
        <v>65</v>
      </c>
      <c r="C142" s="56" t="s">
        <v>81</v>
      </c>
      <c r="D142" s="61" t="s">
        <v>399</v>
      </c>
      <c r="E142" s="58">
        <v>270</v>
      </c>
      <c r="F142" s="58" t="s">
        <v>127</v>
      </c>
      <c r="G142" s="59" t="s">
        <v>9</v>
      </c>
      <c r="H142" s="60" t="s">
        <v>119</v>
      </c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>
        <v>906286.39</v>
      </c>
      <c r="U142" s="64">
        <f t="shared" si="1"/>
        <v>906286.39</v>
      </c>
      <c r="V142" s="59" t="s">
        <v>19</v>
      </c>
      <c r="W142" s="59" t="s">
        <v>496</v>
      </c>
    </row>
    <row r="143" spans="1:27" ht="46.9" customHeight="1" x14ac:dyDescent="0.25">
      <c r="A143" s="155">
        <v>122</v>
      </c>
      <c r="B143" s="55" t="s">
        <v>65</v>
      </c>
      <c r="C143" s="56" t="s">
        <v>81</v>
      </c>
      <c r="D143" s="57" t="s">
        <v>192</v>
      </c>
      <c r="E143" s="58">
        <v>270</v>
      </c>
      <c r="F143" s="58" t="s">
        <v>127</v>
      </c>
      <c r="G143" s="59" t="s">
        <v>9</v>
      </c>
      <c r="H143" s="60" t="s">
        <v>119</v>
      </c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>
        <v>906286.39</v>
      </c>
      <c r="U143" s="64">
        <f t="shared" si="1"/>
        <v>906286.39</v>
      </c>
      <c r="V143" s="59" t="s">
        <v>19</v>
      </c>
      <c r="W143" s="59" t="s">
        <v>496</v>
      </c>
    </row>
    <row r="144" spans="1:27" ht="31.15" customHeight="1" x14ac:dyDescent="0.25">
      <c r="A144" s="155">
        <v>123</v>
      </c>
      <c r="B144" s="55" t="s">
        <v>65</v>
      </c>
      <c r="C144" s="56" t="s">
        <v>81</v>
      </c>
      <c r="D144" s="57" t="s">
        <v>193</v>
      </c>
      <c r="E144" s="58">
        <v>300</v>
      </c>
      <c r="F144" s="58" t="s">
        <v>127</v>
      </c>
      <c r="G144" s="59" t="s">
        <v>9</v>
      </c>
      <c r="H144" s="60" t="s">
        <v>119</v>
      </c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>
        <v>1095175.81</v>
      </c>
      <c r="U144" s="64">
        <f t="shared" si="1"/>
        <v>1095175.81</v>
      </c>
      <c r="V144" s="59" t="s">
        <v>19</v>
      </c>
      <c r="W144" s="59" t="s">
        <v>496</v>
      </c>
    </row>
    <row r="145" spans="1:181" ht="46.9" customHeight="1" x14ac:dyDescent="0.25">
      <c r="A145" s="155">
        <v>124</v>
      </c>
      <c r="B145" s="55" t="s">
        <v>65</v>
      </c>
      <c r="C145" s="56" t="s">
        <v>81</v>
      </c>
      <c r="D145" s="57" t="s">
        <v>293</v>
      </c>
      <c r="E145" s="58">
        <v>270</v>
      </c>
      <c r="F145" s="58" t="s">
        <v>127</v>
      </c>
      <c r="G145" s="59" t="s">
        <v>11</v>
      </c>
      <c r="H145" s="60" t="s">
        <v>119</v>
      </c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>
        <v>906286.39</v>
      </c>
      <c r="U145" s="64">
        <f t="shared" si="1"/>
        <v>906286.39</v>
      </c>
      <c r="V145" s="59" t="s">
        <v>19</v>
      </c>
      <c r="W145" s="59" t="s">
        <v>496</v>
      </c>
    </row>
    <row r="146" spans="1:181" ht="31.15" customHeight="1" x14ac:dyDescent="0.25">
      <c r="A146" s="155">
        <v>125</v>
      </c>
      <c r="B146" s="55" t="s">
        <v>65</v>
      </c>
      <c r="C146" s="56" t="s">
        <v>81</v>
      </c>
      <c r="D146" s="57" t="s">
        <v>196</v>
      </c>
      <c r="E146" s="58">
        <v>300</v>
      </c>
      <c r="F146" s="58" t="s">
        <v>127</v>
      </c>
      <c r="G146" s="59" t="s">
        <v>11</v>
      </c>
      <c r="H146" s="60" t="s">
        <v>119</v>
      </c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>
        <v>1095175.81</v>
      </c>
      <c r="U146" s="64">
        <f t="shared" si="1"/>
        <v>1095175.81</v>
      </c>
      <c r="V146" s="59" t="s">
        <v>19</v>
      </c>
      <c r="W146" s="59" t="s">
        <v>496</v>
      </c>
    </row>
    <row r="147" spans="1:181" ht="31.15" customHeight="1" x14ac:dyDescent="0.25">
      <c r="A147" s="155">
        <v>126</v>
      </c>
      <c r="B147" s="55" t="s">
        <v>65</v>
      </c>
      <c r="C147" s="56" t="s">
        <v>81</v>
      </c>
      <c r="D147" s="57" t="s">
        <v>196</v>
      </c>
      <c r="E147" s="58">
        <v>300</v>
      </c>
      <c r="F147" s="58" t="s">
        <v>127</v>
      </c>
      <c r="G147" s="59" t="s">
        <v>11</v>
      </c>
      <c r="H147" s="60" t="s">
        <v>119</v>
      </c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>
        <v>1095175.81</v>
      </c>
      <c r="U147" s="64">
        <f t="shared" si="1"/>
        <v>1095175.81</v>
      </c>
      <c r="V147" s="59" t="s">
        <v>19</v>
      </c>
      <c r="W147" s="59" t="s">
        <v>496</v>
      </c>
    </row>
    <row r="148" spans="1:181" ht="31.15" customHeight="1" x14ac:dyDescent="0.25">
      <c r="A148" s="155">
        <v>127</v>
      </c>
      <c r="B148" s="55" t="s">
        <v>65</v>
      </c>
      <c r="C148" s="56" t="s">
        <v>81</v>
      </c>
      <c r="D148" s="57" t="s">
        <v>196</v>
      </c>
      <c r="E148" s="58">
        <v>300</v>
      </c>
      <c r="F148" s="58" t="s">
        <v>127</v>
      </c>
      <c r="G148" s="59" t="s">
        <v>11</v>
      </c>
      <c r="H148" s="60" t="s">
        <v>119</v>
      </c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>
        <v>1095175.81</v>
      </c>
      <c r="U148" s="64">
        <f t="shared" si="1"/>
        <v>1095175.81</v>
      </c>
      <c r="V148" s="59" t="s">
        <v>19</v>
      </c>
      <c r="W148" s="59" t="s">
        <v>496</v>
      </c>
    </row>
    <row r="149" spans="1:181" ht="31.15" customHeight="1" x14ac:dyDescent="0.25">
      <c r="A149" s="155">
        <v>128</v>
      </c>
      <c r="B149" s="55" t="s">
        <v>65</v>
      </c>
      <c r="C149" s="56" t="s">
        <v>81</v>
      </c>
      <c r="D149" s="57" t="s">
        <v>197</v>
      </c>
      <c r="E149" s="58">
        <v>270</v>
      </c>
      <c r="F149" s="58" t="s">
        <v>127</v>
      </c>
      <c r="G149" s="59" t="s">
        <v>11</v>
      </c>
      <c r="H149" s="60" t="s">
        <v>119</v>
      </c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>
        <v>906286.39</v>
      </c>
      <c r="U149" s="64">
        <f t="shared" si="1"/>
        <v>906286.39</v>
      </c>
      <c r="V149" s="59" t="s">
        <v>19</v>
      </c>
      <c r="W149" s="59" t="s">
        <v>496</v>
      </c>
    </row>
    <row r="150" spans="1:181" ht="62.45" customHeight="1" x14ac:dyDescent="0.25">
      <c r="A150" s="155">
        <v>129</v>
      </c>
      <c r="B150" s="55" t="s">
        <v>65</v>
      </c>
      <c r="C150" s="56" t="s">
        <v>81</v>
      </c>
      <c r="D150" s="57" t="s">
        <v>284</v>
      </c>
      <c r="E150" s="58">
        <v>190</v>
      </c>
      <c r="F150" s="58" t="s">
        <v>127</v>
      </c>
      <c r="G150" s="59" t="s">
        <v>11</v>
      </c>
      <c r="H150" s="60" t="s">
        <v>119</v>
      </c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>
        <v>829297.95</v>
      </c>
      <c r="U150" s="64">
        <f t="shared" si="1"/>
        <v>829297.95</v>
      </c>
      <c r="V150" s="59" t="s">
        <v>19</v>
      </c>
      <c r="W150" s="59" t="s">
        <v>496</v>
      </c>
    </row>
    <row r="151" spans="1:181" ht="31.15" customHeight="1" x14ac:dyDescent="0.25">
      <c r="A151" s="155">
        <v>130</v>
      </c>
      <c r="B151" s="55" t="s">
        <v>65</v>
      </c>
      <c r="C151" s="56" t="s">
        <v>81</v>
      </c>
      <c r="D151" s="57" t="s">
        <v>285</v>
      </c>
      <c r="E151" s="58">
        <v>190</v>
      </c>
      <c r="F151" s="58" t="s">
        <v>127</v>
      </c>
      <c r="G151" s="59" t="s">
        <v>11</v>
      </c>
      <c r="H151" s="60" t="s">
        <v>119</v>
      </c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>
        <v>829297.95</v>
      </c>
      <c r="U151" s="64">
        <f t="shared" si="1"/>
        <v>829297.95</v>
      </c>
      <c r="V151" s="59" t="s">
        <v>19</v>
      </c>
      <c r="W151" s="59" t="s">
        <v>496</v>
      </c>
    </row>
    <row r="152" spans="1:181" ht="31.15" customHeight="1" x14ac:dyDescent="0.25">
      <c r="A152" s="155">
        <v>131</v>
      </c>
      <c r="B152" s="55" t="s">
        <v>65</v>
      </c>
      <c r="C152" s="56" t="s">
        <v>81</v>
      </c>
      <c r="D152" s="57" t="s">
        <v>286</v>
      </c>
      <c r="E152" s="58">
        <v>270</v>
      </c>
      <c r="F152" s="58" t="s">
        <v>127</v>
      </c>
      <c r="G152" s="59" t="s">
        <v>11</v>
      </c>
      <c r="H152" s="60" t="s">
        <v>119</v>
      </c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>
        <v>906286.39</v>
      </c>
      <c r="U152" s="64">
        <f t="shared" si="1"/>
        <v>906286.39</v>
      </c>
      <c r="V152" s="59" t="s">
        <v>19</v>
      </c>
      <c r="W152" s="59" t="s">
        <v>496</v>
      </c>
    </row>
    <row r="153" spans="1:181" s="33" customFormat="1" ht="33.6" customHeight="1" x14ac:dyDescent="0.25">
      <c r="A153" s="155">
        <v>132</v>
      </c>
      <c r="B153" s="238" t="s">
        <v>15</v>
      </c>
      <c r="C153" s="240"/>
      <c r="D153" s="240"/>
      <c r="E153" s="63">
        <f>SUM(E154:E221)</f>
        <v>84915</v>
      </c>
      <c r="F153" s="64" t="s">
        <v>127</v>
      </c>
      <c r="G153" s="59"/>
      <c r="H153" s="112"/>
      <c r="I153" s="64">
        <f>SUM(I154:I221)</f>
        <v>0</v>
      </c>
      <c r="J153" s="64">
        <f>SUM(J154:J221)</f>
        <v>0</v>
      </c>
      <c r="K153" s="64"/>
      <c r="L153" s="64">
        <f>SUM(L154:L221)</f>
        <v>0</v>
      </c>
      <c r="M153" s="64"/>
      <c r="N153" s="64">
        <f>SUM(N154:N221)</f>
        <v>0</v>
      </c>
      <c r="O153" s="64"/>
      <c r="P153" s="64">
        <f>SUM(P154:P221)</f>
        <v>0</v>
      </c>
      <c r="Q153" s="64"/>
      <c r="R153" s="64">
        <f>SUM(R154:R221)</f>
        <v>0</v>
      </c>
      <c r="S153" s="64">
        <f>SUM(S154:S221)</f>
        <v>122080495.58000003</v>
      </c>
      <c r="T153" s="64">
        <f>SUM(T154:T221)</f>
        <v>218432164.25000012</v>
      </c>
      <c r="U153" s="64">
        <f>R153+S153+T153</f>
        <v>340512659.83000016</v>
      </c>
      <c r="V153" s="107"/>
      <c r="W153" s="42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</row>
    <row r="154" spans="1:181" ht="105.6" customHeight="1" x14ac:dyDescent="0.25">
      <c r="A154" s="155">
        <v>133</v>
      </c>
      <c r="B154" s="62" t="s">
        <v>66</v>
      </c>
      <c r="C154" s="62" t="s">
        <v>82</v>
      </c>
      <c r="D154" s="56" t="s">
        <v>400</v>
      </c>
      <c r="E154" s="58">
        <v>1100</v>
      </c>
      <c r="F154" s="58" t="s">
        <v>127</v>
      </c>
      <c r="G154" s="59" t="s">
        <v>9</v>
      </c>
      <c r="H154" s="43" t="s">
        <v>118</v>
      </c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>
        <v>3571295.99</v>
      </c>
      <c r="T154" s="64"/>
      <c r="U154" s="64">
        <f>I154+S154+T154</f>
        <v>3571295.99</v>
      </c>
      <c r="V154" s="59" t="s">
        <v>19</v>
      </c>
      <c r="W154" s="56" t="s">
        <v>752</v>
      </c>
    </row>
    <row r="155" spans="1:181" ht="76.900000000000006" customHeight="1" x14ac:dyDescent="0.25">
      <c r="A155" s="155">
        <v>134</v>
      </c>
      <c r="B155" s="62" t="s">
        <v>66</v>
      </c>
      <c r="C155" s="62" t="s">
        <v>82</v>
      </c>
      <c r="D155" s="57" t="s">
        <v>251</v>
      </c>
      <c r="E155" s="71">
        <v>1280</v>
      </c>
      <c r="F155" s="58" t="s">
        <v>127</v>
      </c>
      <c r="G155" s="59" t="s">
        <v>9</v>
      </c>
      <c r="H155" s="43" t="s">
        <v>118</v>
      </c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>
        <v>4147119.23</v>
      </c>
      <c r="T155" s="64"/>
      <c r="U155" s="64">
        <f t="shared" ref="U155:U218" si="2">I155+S155+T155</f>
        <v>4147119.23</v>
      </c>
      <c r="V155" s="59" t="s">
        <v>19</v>
      </c>
      <c r="W155" s="59" t="s">
        <v>496</v>
      </c>
      <c r="X155" s="41"/>
    </row>
    <row r="156" spans="1:181" ht="46.9" customHeight="1" x14ac:dyDescent="0.25">
      <c r="A156" s="155">
        <v>135</v>
      </c>
      <c r="B156" s="62" t="s">
        <v>66</v>
      </c>
      <c r="C156" s="62" t="s">
        <v>82</v>
      </c>
      <c r="D156" s="57" t="s">
        <v>250</v>
      </c>
      <c r="E156" s="71">
        <v>1280</v>
      </c>
      <c r="F156" s="58" t="s">
        <v>127</v>
      </c>
      <c r="G156" s="59" t="s">
        <v>9</v>
      </c>
      <c r="H156" s="43" t="s">
        <v>119</v>
      </c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>
        <v>5861781.8600000003</v>
      </c>
      <c r="U156" s="64">
        <f t="shared" si="2"/>
        <v>5861781.8600000003</v>
      </c>
      <c r="V156" s="59" t="s">
        <v>19</v>
      </c>
      <c r="W156" s="59" t="s">
        <v>512</v>
      </c>
    </row>
    <row r="157" spans="1:181" ht="62.45" customHeight="1" x14ac:dyDescent="0.25">
      <c r="A157" s="155">
        <v>136</v>
      </c>
      <c r="B157" s="62" t="s">
        <v>66</v>
      </c>
      <c r="C157" s="62" t="s">
        <v>82</v>
      </c>
      <c r="D157" s="56" t="s">
        <v>401</v>
      </c>
      <c r="E157" s="71">
        <v>1280</v>
      </c>
      <c r="F157" s="58" t="s">
        <v>127</v>
      </c>
      <c r="G157" s="59" t="s">
        <v>9</v>
      </c>
      <c r="H157" s="43" t="s">
        <v>118</v>
      </c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>
        <v>4147119.23</v>
      </c>
      <c r="T157" s="64"/>
      <c r="U157" s="64">
        <f t="shared" si="2"/>
        <v>4147119.23</v>
      </c>
      <c r="V157" s="59" t="s">
        <v>19</v>
      </c>
      <c r="W157" s="56" t="s">
        <v>753</v>
      </c>
    </row>
    <row r="158" spans="1:181" ht="62.45" customHeight="1" x14ac:dyDescent="0.25">
      <c r="A158" s="155">
        <v>137</v>
      </c>
      <c r="B158" s="62" t="s">
        <v>66</v>
      </c>
      <c r="C158" s="62" t="s">
        <v>82</v>
      </c>
      <c r="D158" s="56" t="s">
        <v>401</v>
      </c>
      <c r="E158" s="71">
        <v>1280</v>
      </c>
      <c r="F158" s="58" t="s">
        <v>127</v>
      </c>
      <c r="G158" s="59" t="s">
        <v>9</v>
      </c>
      <c r="H158" s="43" t="s">
        <v>118</v>
      </c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>
        <v>4147119.23</v>
      </c>
      <c r="T158" s="64"/>
      <c r="U158" s="64">
        <f t="shared" si="2"/>
        <v>4147119.23</v>
      </c>
      <c r="V158" s="59" t="s">
        <v>19</v>
      </c>
      <c r="W158" s="56" t="s">
        <v>753</v>
      </c>
    </row>
    <row r="159" spans="1:181" ht="64.900000000000006" customHeight="1" x14ac:dyDescent="0.25">
      <c r="A159" s="155">
        <v>138</v>
      </c>
      <c r="B159" s="62" t="s">
        <v>66</v>
      </c>
      <c r="C159" s="56" t="s">
        <v>79</v>
      </c>
      <c r="D159" s="59" t="s">
        <v>402</v>
      </c>
      <c r="E159" s="58">
        <v>1280</v>
      </c>
      <c r="F159" s="58" t="s">
        <v>127</v>
      </c>
      <c r="G159" s="59" t="s">
        <v>9</v>
      </c>
      <c r="H159" s="43" t="s">
        <v>118</v>
      </c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>
        <v>4147119.23</v>
      </c>
      <c r="T159" s="64"/>
      <c r="U159" s="64">
        <f t="shared" si="2"/>
        <v>4147119.23</v>
      </c>
      <c r="V159" s="59" t="s">
        <v>19</v>
      </c>
      <c r="W159" s="56"/>
    </row>
    <row r="160" spans="1:181" ht="72" customHeight="1" x14ac:dyDescent="0.25">
      <c r="A160" s="155">
        <v>139</v>
      </c>
      <c r="B160" s="62" t="s">
        <v>66</v>
      </c>
      <c r="C160" s="56" t="s">
        <v>69</v>
      </c>
      <c r="D160" s="61" t="s">
        <v>403</v>
      </c>
      <c r="E160" s="71">
        <v>1280</v>
      </c>
      <c r="F160" s="58" t="s">
        <v>127</v>
      </c>
      <c r="G160" s="59" t="s">
        <v>11</v>
      </c>
      <c r="H160" s="60" t="s">
        <v>119</v>
      </c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>
        <v>5861781.8600000003</v>
      </c>
      <c r="U160" s="64">
        <f t="shared" si="2"/>
        <v>5861781.8600000003</v>
      </c>
      <c r="V160" s="59" t="s">
        <v>19</v>
      </c>
      <c r="W160" s="70" t="s">
        <v>496</v>
      </c>
    </row>
    <row r="161" spans="1:23" ht="96" customHeight="1" x14ac:dyDescent="0.25">
      <c r="A161" s="155">
        <v>140</v>
      </c>
      <c r="B161" s="62" t="s">
        <v>66</v>
      </c>
      <c r="C161" s="56" t="s">
        <v>69</v>
      </c>
      <c r="D161" s="61" t="s">
        <v>404</v>
      </c>
      <c r="E161" s="71">
        <v>1280</v>
      </c>
      <c r="F161" s="58" t="s">
        <v>127</v>
      </c>
      <c r="G161" s="59" t="s">
        <v>11</v>
      </c>
      <c r="H161" s="60" t="s">
        <v>119</v>
      </c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>
        <v>5861781.8600000003</v>
      </c>
      <c r="U161" s="64">
        <f t="shared" si="2"/>
        <v>5861781.8600000003</v>
      </c>
      <c r="V161" s="59" t="s">
        <v>19</v>
      </c>
      <c r="W161" s="70" t="s">
        <v>513</v>
      </c>
    </row>
    <row r="162" spans="1:23" ht="78" customHeight="1" x14ac:dyDescent="0.25">
      <c r="A162" s="155">
        <v>141</v>
      </c>
      <c r="B162" s="113" t="s">
        <v>66</v>
      </c>
      <c r="C162" s="56" t="s">
        <v>79</v>
      </c>
      <c r="D162" s="56" t="s">
        <v>181</v>
      </c>
      <c r="E162" s="58">
        <v>1280</v>
      </c>
      <c r="F162" s="58" t="s">
        <v>127</v>
      </c>
      <c r="G162" s="59" t="s">
        <v>9</v>
      </c>
      <c r="H162" s="43" t="s">
        <v>118</v>
      </c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>
        <v>4147119.23</v>
      </c>
      <c r="T162" s="64"/>
      <c r="U162" s="64">
        <f t="shared" si="2"/>
        <v>4147119.23</v>
      </c>
      <c r="V162" s="59" t="s">
        <v>19</v>
      </c>
      <c r="W162" s="56" t="s">
        <v>754</v>
      </c>
    </row>
    <row r="163" spans="1:23" ht="78" customHeight="1" x14ac:dyDescent="0.25">
      <c r="A163" s="155">
        <v>142</v>
      </c>
      <c r="B163" s="62" t="s">
        <v>66</v>
      </c>
      <c r="C163" s="56" t="s">
        <v>79</v>
      </c>
      <c r="D163" s="57" t="s">
        <v>405</v>
      </c>
      <c r="E163" s="58">
        <v>1280</v>
      </c>
      <c r="F163" s="58" t="s">
        <v>127</v>
      </c>
      <c r="G163" s="59" t="s">
        <v>9</v>
      </c>
      <c r="H163" s="43" t="s">
        <v>118</v>
      </c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>
        <v>4147119.23</v>
      </c>
      <c r="T163" s="64"/>
      <c r="U163" s="64">
        <f t="shared" si="2"/>
        <v>4147119.23</v>
      </c>
      <c r="V163" s="59" t="s">
        <v>19</v>
      </c>
      <c r="W163" s="59" t="s">
        <v>755</v>
      </c>
    </row>
    <row r="164" spans="1:23" ht="50.45" customHeight="1" x14ac:dyDescent="0.25">
      <c r="A164" s="155">
        <v>143</v>
      </c>
      <c r="B164" s="62" t="s">
        <v>66</v>
      </c>
      <c r="C164" s="56" t="s">
        <v>79</v>
      </c>
      <c r="D164" s="57" t="s">
        <v>406</v>
      </c>
      <c r="E164" s="58">
        <v>1280</v>
      </c>
      <c r="F164" s="58" t="s">
        <v>127</v>
      </c>
      <c r="G164" s="59" t="s">
        <v>9</v>
      </c>
      <c r="H164" s="43" t="s">
        <v>118</v>
      </c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>
        <v>4147119.23</v>
      </c>
      <c r="T164" s="64"/>
      <c r="U164" s="64">
        <f t="shared" si="2"/>
        <v>4147119.23</v>
      </c>
      <c r="V164" s="59" t="s">
        <v>19</v>
      </c>
      <c r="W164" s="59" t="s">
        <v>505</v>
      </c>
    </row>
    <row r="165" spans="1:23" ht="46.9" customHeight="1" x14ac:dyDescent="0.25">
      <c r="A165" s="155">
        <v>144</v>
      </c>
      <c r="B165" s="62" t="s">
        <v>66</v>
      </c>
      <c r="C165" s="56" t="s">
        <v>79</v>
      </c>
      <c r="D165" s="57" t="s">
        <v>183</v>
      </c>
      <c r="E165" s="58">
        <v>1280</v>
      </c>
      <c r="F165" s="58" t="s">
        <v>127</v>
      </c>
      <c r="G165" s="59" t="s">
        <v>9</v>
      </c>
      <c r="H165" s="43" t="s">
        <v>119</v>
      </c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>
        <v>5861781.8600000003</v>
      </c>
      <c r="U165" s="64">
        <f t="shared" si="2"/>
        <v>5861781.8600000003</v>
      </c>
      <c r="V165" s="59" t="s">
        <v>19</v>
      </c>
      <c r="W165" s="59" t="s">
        <v>505</v>
      </c>
    </row>
    <row r="166" spans="1:23" ht="46.9" customHeight="1" x14ac:dyDescent="0.25">
      <c r="A166" s="155">
        <v>145</v>
      </c>
      <c r="B166" s="62" t="s">
        <v>66</v>
      </c>
      <c r="C166" s="56" t="s">
        <v>79</v>
      </c>
      <c r="D166" s="57" t="s">
        <v>183</v>
      </c>
      <c r="E166" s="58">
        <v>1280</v>
      </c>
      <c r="F166" s="58" t="s">
        <v>127</v>
      </c>
      <c r="G166" s="59" t="s">
        <v>9</v>
      </c>
      <c r="H166" s="43" t="s">
        <v>119</v>
      </c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>
        <v>5861781.8600000003</v>
      </c>
      <c r="U166" s="64">
        <f t="shared" si="2"/>
        <v>5861781.8600000003</v>
      </c>
      <c r="V166" s="59" t="s">
        <v>19</v>
      </c>
      <c r="W166" s="59" t="s">
        <v>505</v>
      </c>
    </row>
    <row r="167" spans="1:23" ht="46.9" customHeight="1" x14ac:dyDescent="0.25">
      <c r="A167" s="155">
        <v>146</v>
      </c>
      <c r="B167" s="62" t="s">
        <v>66</v>
      </c>
      <c r="C167" s="56" t="s">
        <v>79</v>
      </c>
      <c r="D167" s="57" t="s">
        <v>183</v>
      </c>
      <c r="E167" s="58">
        <v>1280</v>
      </c>
      <c r="F167" s="58" t="s">
        <v>127</v>
      </c>
      <c r="G167" s="59" t="s">
        <v>9</v>
      </c>
      <c r="H167" s="43" t="s">
        <v>119</v>
      </c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>
        <v>5861781.8600000003</v>
      </c>
      <c r="U167" s="64">
        <f t="shared" si="2"/>
        <v>5861781.8600000003</v>
      </c>
      <c r="V167" s="59" t="s">
        <v>19</v>
      </c>
      <c r="W167" s="59" t="s">
        <v>505</v>
      </c>
    </row>
    <row r="168" spans="1:23" ht="63.6" customHeight="1" x14ac:dyDescent="0.25">
      <c r="A168" s="155">
        <v>147</v>
      </c>
      <c r="B168" s="56" t="s">
        <v>120</v>
      </c>
      <c r="C168" s="62" t="s">
        <v>75</v>
      </c>
      <c r="D168" s="56" t="s">
        <v>709</v>
      </c>
      <c r="E168" s="71">
        <v>1280</v>
      </c>
      <c r="F168" s="58" t="s">
        <v>127</v>
      </c>
      <c r="G168" s="59" t="s">
        <v>11</v>
      </c>
      <c r="H168" s="43" t="s">
        <v>119</v>
      </c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>
        <v>5861781.8600000003</v>
      </c>
      <c r="U168" s="64">
        <f t="shared" si="2"/>
        <v>5861781.8600000003</v>
      </c>
      <c r="V168" s="59" t="s">
        <v>19</v>
      </c>
      <c r="W168" s="59" t="s">
        <v>504</v>
      </c>
    </row>
    <row r="169" spans="1:23" ht="31.15" customHeight="1" x14ac:dyDescent="0.25">
      <c r="A169" s="155">
        <v>148</v>
      </c>
      <c r="B169" s="56" t="s">
        <v>120</v>
      </c>
      <c r="C169" s="62" t="s">
        <v>75</v>
      </c>
      <c r="D169" s="56" t="s">
        <v>663</v>
      </c>
      <c r="E169" s="71">
        <v>1100</v>
      </c>
      <c r="F169" s="58" t="s">
        <v>127</v>
      </c>
      <c r="G169" s="59" t="s">
        <v>11</v>
      </c>
      <c r="H169" s="43" t="s">
        <v>119</v>
      </c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>
        <v>5861781.8600000003</v>
      </c>
      <c r="U169" s="64">
        <f t="shared" si="2"/>
        <v>5861781.8600000003</v>
      </c>
      <c r="V169" s="59" t="s">
        <v>19</v>
      </c>
      <c r="W169" s="59" t="s">
        <v>504</v>
      </c>
    </row>
    <row r="170" spans="1:23" ht="50.45" customHeight="1" x14ac:dyDescent="0.25">
      <c r="A170" s="155">
        <v>149</v>
      </c>
      <c r="B170" s="56" t="s">
        <v>120</v>
      </c>
      <c r="C170" s="62" t="s">
        <v>75</v>
      </c>
      <c r="D170" s="56" t="s">
        <v>663</v>
      </c>
      <c r="E170" s="71">
        <v>1100</v>
      </c>
      <c r="F170" s="58" t="s">
        <v>127</v>
      </c>
      <c r="G170" s="59" t="s">
        <v>11</v>
      </c>
      <c r="H170" s="43" t="s">
        <v>119</v>
      </c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>
        <v>5861781.8600000003</v>
      </c>
      <c r="U170" s="64">
        <f t="shared" si="2"/>
        <v>5861781.8600000003</v>
      </c>
      <c r="V170" s="59" t="s">
        <v>19</v>
      </c>
      <c r="W170" s="59" t="s">
        <v>504</v>
      </c>
    </row>
    <row r="171" spans="1:23" ht="50.45" customHeight="1" x14ac:dyDescent="0.25">
      <c r="A171" s="155">
        <v>150</v>
      </c>
      <c r="B171" s="56" t="s">
        <v>120</v>
      </c>
      <c r="C171" s="62" t="s">
        <v>75</v>
      </c>
      <c r="D171" s="56" t="s">
        <v>163</v>
      </c>
      <c r="E171" s="71">
        <v>1280</v>
      </c>
      <c r="F171" s="58" t="s">
        <v>127</v>
      </c>
      <c r="G171" s="59" t="s">
        <v>11</v>
      </c>
      <c r="H171" s="43" t="s">
        <v>119</v>
      </c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>
        <v>5861781.8600000003</v>
      </c>
      <c r="U171" s="64">
        <f t="shared" si="2"/>
        <v>5861781.8600000003</v>
      </c>
      <c r="V171" s="59" t="s">
        <v>19</v>
      </c>
      <c r="W171" s="59" t="s">
        <v>496</v>
      </c>
    </row>
    <row r="172" spans="1:23" ht="34.9" customHeight="1" x14ac:dyDescent="0.25">
      <c r="A172" s="155">
        <v>151</v>
      </c>
      <c r="B172" s="56" t="s">
        <v>120</v>
      </c>
      <c r="C172" s="56" t="s">
        <v>75</v>
      </c>
      <c r="D172" s="54" t="s">
        <v>641</v>
      </c>
      <c r="E172" s="58">
        <v>1280</v>
      </c>
      <c r="F172" s="58" t="s">
        <v>127</v>
      </c>
      <c r="G172" s="59" t="s">
        <v>11</v>
      </c>
      <c r="H172" s="43" t="s">
        <v>119</v>
      </c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>
        <v>5861781.8600000003</v>
      </c>
      <c r="U172" s="64">
        <f t="shared" si="2"/>
        <v>5861781.8600000003</v>
      </c>
      <c r="V172" s="59" t="s">
        <v>19</v>
      </c>
      <c r="W172" s="59" t="s">
        <v>496</v>
      </c>
    </row>
    <row r="173" spans="1:23" ht="37.15" customHeight="1" x14ac:dyDescent="0.25">
      <c r="A173" s="155">
        <v>152</v>
      </c>
      <c r="B173" s="56" t="s">
        <v>120</v>
      </c>
      <c r="C173" s="56" t="s">
        <v>75</v>
      </c>
      <c r="D173" s="54" t="s">
        <v>641</v>
      </c>
      <c r="E173" s="58">
        <v>1280</v>
      </c>
      <c r="F173" s="58" t="s">
        <v>127</v>
      </c>
      <c r="G173" s="59" t="s">
        <v>11</v>
      </c>
      <c r="H173" s="43" t="s">
        <v>119</v>
      </c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>
        <v>5861781.8600000003</v>
      </c>
      <c r="U173" s="64">
        <f t="shared" si="2"/>
        <v>5861781.8600000003</v>
      </c>
      <c r="V173" s="59" t="s">
        <v>19</v>
      </c>
      <c r="W173" s="59" t="s">
        <v>496</v>
      </c>
    </row>
    <row r="174" spans="1:23" ht="72" customHeight="1" x14ac:dyDescent="0.25">
      <c r="A174" s="155">
        <v>153</v>
      </c>
      <c r="B174" s="56" t="s">
        <v>120</v>
      </c>
      <c r="C174" s="56" t="s">
        <v>75</v>
      </c>
      <c r="D174" s="57" t="s">
        <v>167</v>
      </c>
      <c r="E174" s="58">
        <v>1280</v>
      </c>
      <c r="F174" s="58" t="s">
        <v>127</v>
      </c>
      <c r="G174" s="59" t="s">
        <v>11</v>
      </c>
      <c r="H174" s="60" t="s">
        <v>118</v>
      </c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>
        <v>4147119.23</v>
      </c>
      <c r="T174" s="64"/>
      <c r="U174" s="64">
        <f t="shared" si="2"/>
        <v>4147119.23</v>
      </c>
      <c r="V174" s="59" t="s">
        <v>19</v>
      </c>
      <c r="W174" s="59" t="s">
        <v>505</v>
      </c>
    </row>
    <row r="175" spans="1:23" ht="46.9" customHeight="1" x14ac:dyDescent="0.25">
      <c r="A175" s="155">
        <v>154</v>
      </c>
      <c r="B175" s="56" t="s">
        <v>120</v>
      </c>
      <c r="C175" s="56" t="s">
        <v>75</v>
      </c>
      <c r="D175" s="57" t="s">
        <v>259</v>
      </c>
      <c r="E175" s="58">
        <v>1280</v>
      </c>
      <c r="F175" s="58" t="s">
        <v>127</v>
      </c>
      <c r="G175" s="59" t="s">
        <v>11</v>
      </c>
      <c r="H175" s="60" t="s">
        <v>346</v>
      </c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>
        <v>4521735.04</v>
      </c>
      <c r="T175" s="64"/>
      <c r="U175" s="64">
        <f t="shared" si="2"/>
        <v>4521735.04</v>
      </c>
      <c r="V175" s="59" t="s">
        <v>19</v>
      </c>
      <c r="W175" s="59" t="s">
        <v>504</v>
      </c>
    </row>
    <row r="176" spans="1:23" ht="38.450000000000003" customHeight="1" x14ac:dyDescent="0.25">
      <c r="A176" s="155">
        <v>155</v>
      </c>
      <c r="B176" s="56" t="s">
        <v>120</v>
      </c>
      <c r="C176" s="56" t="s">
        <v>75</v>
      </c>
      <c r="D176" s="57" t="s">
        <v>169</v>
      </c>
      <c r="E176" s="58">
        <v>1550</v>
      </c>
      <c r="F176" s="58" t="s">
        <v>127</v>
      </c>
      <c r="G176" s="59" t="s">
        <v>11</v>
      </c>
      <c r="H176" s="60" t="s">
        <v>119</v>
      </c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>
        <v>7098251.4800000004</v>
      </c>
      <c r="U176" s="64">
        <f t="shared" si="2"/>
        <v>7098251.4800000004</v>
      </c>
      <c r="V176" s="59" t="s">
        <v>19</v>
      </c>
      <c r="W176" s="59" t="s">
        <v>496</v>
      </c>
    </row>
    <row r="177" spans="1:24" ht="46.9" customHeight="1" x14ac:dyDescent="0.25">
      <c r="A177" s="155">
        <v>156</v>
      </c>
      <c r="B177" s="56" t="s">
        <v>120</v>
      </c>
      <c r="C177" s="56" t="s">
        <v>75</v>
      </c>
      <c r="D177" s="57" t="s">
        <v>261</v>
      </c>
      <c r="E177" s="58">
        <v>1280</v>
      </c>
      <c r="F177" s="58" t="s">
        <v>127</v>
      </c>
      <c r="G177" s="59" t="s">
        <v>11</v>
      </c>
      <c r="H177" s="60" t="s">
        <v>346</v>
      </c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>
        <v>4521735.04</v>
      </c>
      <c r="T177" s="64"/>
      <c r="U177" s="64">
        <f t="shared" si="2"/>
        <v>4521735.04</v>
      </c>
      <c r="V177" s="59" t="s">
        <v>19</v>
      </c>
      <c r="W177" s="59" t="s">
        <v>504</v>
      </c>
    </row>
    <row r="178" spans="1:24" ht="87" customHeight="1" x14ac:dyDescent="0.25">
      <c r="A178" s="155">
        <v>157</v>
      </c>
      <c r="B178" s="56" t="s">
        <v>120</v>
      </c>
      <c r="C178" s="56" t="s">
        <v>75</v>
      </c>
      <c r="D178" s="57" t="s">
        <v>407</v>
      </c>
      <c r="E178" s="58">
        <v>1280</v>
      </c>
      <c r="F178" s="58" t="s">
        <v>127</v>
      </c>
      <c r="G178" s="59" t="s">
        <v>11</v>
      </c>
      <c r="H178" s="60" t="s">
        <v>119</v>
      </c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>
        <v>5861781.8600000003</v>
      </c>
      <c r="U178" s="64">
        <f t="shared" si="2"/>
        <v>5861781.8600000003</v>
      </c>
      <c r="V178" s="59" t="s">
        <v>19</v>
      </c>
      <c r="W178" s="59" t="s">
        <v>756</v>
      </c>
    </row>
    <row r="179" spans="1:24" ht="67.150000000000006" customHeight="1" x14ac:dyDescent="0.25">
      <c r="A179" s="155">
        <v>158</v>
      </c>
      <c r="B179" s="56" t="s">
        <v>120</v>
      </c>
      <c r="C179" s="56" t="s">
        <v>75</v>
      </c>
      <c r="D179" s="57" t="s">
        <v>237</v>
      </c>
      <c r="E179" s="58">
        <v>670</v>
      </c>
      <c r="F179" s="58" t="s">
        <v>127</v>
      </c>
      <c r="G179" s="59" t="s">
        <v>11</v>
      </c>
      <c r="H179" s="60" t="s">
        <v>118</v>
      </c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>
        <v>2170757.7200000002</v>
      </c>
      <c r="T179" s="64"/>
      <c r="U179" s="64">
        <f t="shared" si="2"/>
        <v>2170757.7200000002</v>
      </c>
      <c r="V179" s="59" t="s">
        <v>19</v>
      </c>
      <c r="W179" s="59" t="s">
        <v>514</v>
      </c>
    </row>
    <row r="180" spans="1:24" ht="46.9" customHeight="1" x14ac:dyDescent="0.25">
      <c r="A180" s="155">
        <v>159</v>
      </c>
      <c r="B180" s="56" t="s">
        <v>120</v>
      </c>
      <c r="C180" s="56" t="s">
        <v>75</v>
      </c>
      <c r="D180" s="57" t="s">
        <v>246</v>
      </c>
      <c r="E180" s="58">
        <v>1280</v>
      </c>
      <c r="F180" s="58" t="s">
        <v>127</v>
      </c>
      <c r="G180" s="59" t="s">
        <v>11</v>
      </c>
      <c r="H180" s="60" t="s">
        <v>119</v>
      </c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>
        <v>5861781.8600000003</v>
      </c>
      <c r="U180" s="64">
        <f t="shared" si="2"/>
        <v>5861781.8600000003</v>
      </c>
      <c r="V180" s="59" t="s">
        <v>19</v>
      </c>
      <c r="W180" s="59" t="s">
        <v>496</v>
      </c>
    </row>
    <row r="181" spans="1:24" ht="48" customHeight="1" x14ac:dyDescent="0.25">
      <c r="A181" s="155">
        <v>160</v>
      </c>
      <c r="B181" s="56" t="s">
        <v>120</v>
      </c>
      <c r="C181" s="56" t="s">
        <v>75</v>
      </c>
      <c r="D181" s="57" t="s">
        <v>240</v>
      </c>
      <c r="E181" s="58">
        <v>1100</v>
      </c>
      <c r="F181" s="58" t="s">
        <v>127</v>
      </c>
      <c r="G181" s="59" t="s">
        <v>11</v>
      </c>
      <c r="H181" s="60" t="s">
        <v>346</v>
      </c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>
        <v>3894042.55</v>
      </c>
      <c r="T181" s="64"/>
      <c r="U181" s="64">
        <f t="shared" si="2"/>
        <v>3894042.55</v>
      </c>
      <c r="V181" s="59" t="s">
        <v>19</v>
      </c>
      <c r="W181" s="59" t="s">
        <v>496</v>
      </c>
    </row>
    <row r="182" spans="1:24" ht="229.15" customHeight="1" x14ac:dyDescent="0.25">
      <c r="A182" s="155">
        <v>161</v>
      </c>
      <c r="B182" s="56" t="s">
        <v>120</v>
      </c>
      <c r="C182" s="56" t="s">
        <v>75</v>
      </c>
      <c r="D182" s="57" t="s">
        <v>408</v>
      </c>
      <c r="E182" s="58">
        <v>1100</v>
      </c>
      <c r="F182" s="58" t="s">
        <v>127</v>
      </c>
      <c r="G182" s="59" t="s">
        <v>11</v>
      </c>
      <c r="H182" s="60" t="s">
        <v>118</v>
      </c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>
        <v>3571295.99</v>
      </c>
      <c r="T182" s="64"/>
      <c r="U182" s="64">
        <f t="shared" si="2"/>
        <v>3571295.99</v>
      </c>
      <c r="V182" s="59" t="s">
        <v>19</v>
      </c>
      <c r="W182" s="59" t="s">
        <v>516</v>
      </c>
      <c r="X182" s="165"/>
    </row>
    <row r="183" spans="1:24" ht="51.6" customHeight="1" x14ac:dyDescent="0.25">
      <c r="A183" s="155">
        <v>162</v>
      </c>
      <c r="B183" s="56" t="s">
        <v>120</v>
      </c>
      <c r="C183" s="56" t="s">
        <v>75</v>
      </c>
      <c r="D183" s="57" t="s">
        <v>241</v>
      </c>
      <c r="E183" s="58">
        <v>1100</v>
      </c>
      <c r="F183" s="58" t="s">
        <v>127</v>
      </c>
      <c r="G183" s="59" t="s">
        <v>11</v>
      </c>
      <c r="H183" s="60" t="s">
        <v>119</v>
      </c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>
        <v>5048068.45</v>
      </c>
      <c r="U183" s="64">
        <f t="shared" si="2"/>
        <v>5048068.45</v>
      </c>
      <c r="V183" s="59" t="s">
        <v>19</v>
      </c>
      <c r="W183" s="59" t="s">
        <v>496</v>
      </c>
    </row>
    <row r="184" spans="1:24" ht="102" customHeight="1" x14ac:dyDescent="0.25">
      <c r="A184" s="155">
        <v>163</v>
      </c>
      <c r="B184" s="56" t="s">
        <v>120</v>
      </c>
      <c r="C184" s="56" t="s">
        <v>75</v>
      </c>
      <c r="D184" s="57" t="s">
        <v>354</v>
      </c>
      <c r="E184" s="58">
        <v>1280</v>
      </c>
      <c r="F184" s="58" t="s">
        <v>127</v>
      </c>
      <c r="G184" s="59" t="s">
        <v>11</v>
      </c>
      <c r="H184" s="60" t="s">
        <v>118</v>
      </c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>
        <v>4147119.23</v>
      </c>
      <c r="T184" s="64"/>
      <c r="U184" s="64">
        <f t="shared" si="2"/>
        <v>4147119.23</v>
      </c>
      <c r="V184" s="59" t="s">
        <v>19</v>
      </c>
      <c r="W184" s="59" t="s">
        <v>757</v>
      </c>
    </row>
    <row r="185" spans="1:24" ht="111" customHeight="1" x14ac:dyDescent="0.25">
      <c r="A185" s="155">
        <v>164</v>
      </c>
      <c r="B185" s="56" t="s">
        <v>120</v>
      </c>
      <c r="C185" s="56" t="s">
        <v>75</v>
      </c>
      <c r="D185" s="57" t="s">
        <v>355</v>
      </c>
      <c r="E185" s="58">
        <v>1280</v>
      </c>
      <c r="F185" s="58" t="s">
        <v>127</v>
      </c>
      <c r="G185" s="59" t="s">
        <v>11</v>
      </c>
      <c r="H185" s="60" t="s">
        <v>118</v>
      </c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>
        <v>4147119.23</v>
      </c>
      <c r="T185" s="64"/>
      <c r="U185" s="64">
        <f t="shared" si="2"/>
        <v>4147119.23</v>
      </c>
      <c r="V185" s="59" t="s">
        <v>19</v>
      </c>
      <c r="W185" s="59" t="s">
        <v>757</v>
      </c>
    </row>
    <row r="186" spans="1:24" ht="200.45" customHeight="1" x14ac:dyDescent="0.25">
      <c r="A186" s="155">
        <v>165</v>
      </c>
      <c r="B186" s="56" t="s">
        <v>120</v>
      </c>
      <c r="C186" s="56" t="s">
        <v>75</v>
      </c>
      <c r="D186" s="57" t="s">
        <v>409</v>
      </c>
      <c r="E186" s="58">
        <v>1280</v>
      </c>
      <c r="F186" s="58" t="s">
        <v>127</v>
      </c>
      <c r="G186" s="59" t="s">
        <v>11</v>
      </c>
      <c r="H186" s="60" t="s">
        <v>332</v>
      </c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>
        <v>4147119.23</v>
      </c>
      <c r="T186" s="64"/>
      <c r="U186" s="64">
        <f t="shared" si="2"/>
        <v>4147119.23</v>
      </c>
      <c r="V186" s="59" t="s">
        <v>19</v>
      </c>
      <c r="W186" s="59" t="s">
        <v>758</v>
      </c>
      <c r="X186" s="41"/>
    </row>
    <row r="187" spans="1:24" ht="46.9" customHeight="1" x14ac:dyDescent="0.25">
      <c r="A187" s="155">
        <v>166</v>
      </c>
      <c r="B187" s="56" t="s">
        <v>120</v>
      </c>
      <c r="C187" s="56" t="s">
        <v>75</v>
      </c>
      <c r="D187" s="57" t="s">
        <v>247</v>
      </c>
      <c r="E187" s="58">
        <v>1280</v>
      </c>
      <c r="F187" s="58" t="s">
        <v>127</v>
      </c>
      <c r="G187" s="59" t="s">
        <v>11</v>
      </c>
      <c r="H187" s="60" t="s">
        <v>118</v>
      </c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>
        <v>4147119.23</v>
      </c>
      <c r="T187" s="64"/>
      <c r="U187" s="64">
        <f t="shared" si="2"/>
        <v>4147119.23</v>
      </c>
      <c r="V187" s="59" t="s">
        <v>19</v>
      </c>
      <c r="W187" s="59" t="s">
        <v>504</v>
      </c>
    </row>
    <row r="188" spans="1:24" ht="38.450000000000003" customHeight="1" x14ac:dyDescent="0.25">
      <c r="A188" s="155">
        <v>167</v>
      </c>
      <c r="B188" s="56" t="s">
        <v>120</v>
      </c>
      <c r="C188" s="56" t="s">
        <v>75</v>
      </c>
      <c r="D188" s="57" t="s">
        <v>244</v>
      </c>
      <c r="E188" s="58">
        <v>1280</v>
      </c>
      <c r="F188" s="58" t="s">
        <v>127</v>
      </c>
      <c r="G188" s="59" t="s">
        <v>11</v>
      </c>
      <c r="H188" s="60" t="s">
        <v>119</v>
      </c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>
        <v>5861781.8600000003</v>
      </c>
      <c r="U188" s="64">
        <f t="shared" si="2"/>
        <v>5861781.8600000003</v>
      </c>
      <c r="V188" s="59" t="s">
        <v>19</v>
      </c>
      <c r="W188" s="59" t="s">
        <v>504</v>
      </c>
    </row>
    <row r="189" spans="1:24" ht="88.9" customHeight="1" x14ac:dyDescent="0.25">
      <c r="A189" s="155">
        <v>168</v>
      </c>
      <c r="B189" s="56" t="s">
        <v>306</v>
      </c>
      <c r="C189" s="56" t="s">
        <v>75</v>
      </c>
      <c r="D189" s="57" t="s">
        <v>410</v>
      </c>
      <c r="E189" s="58">
        <v>935</v>
      </c>
      <c r="F189" s="58" t="s">
        <v>127</v>
      </c>
      <c r="G189" s="59" t="s">
        <v>11</v>
      </c>
      <c r="H189" s="60" t="s">
        <v>119</v>
      </c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>
        <v>4282008.7699999996</v>
      </c>
      <c r="U189" s="64">
        <f t="shared" si="2"/>
        <v>4282008.7699999996</v>
      </c>
      <c r="V189" s="59" t="s">
        <v>19</v>
      </c>
      <c r="W189" s="59" t="s">
        <v>759</v>
      </c>
    </row>
    <row r="190" spans="1:24" ht="44.45" customHeight="1" x14ac:dyDescent="0.25">
      <c r="A190" s="155">
        <v>169</v>
      </c>
      <c r="B190" s="56" t="s">
        <v>120</v>
      </c>
      <c r="C190" s="56" t="s">
        <v>75</v>
      </c>
      <c r="D190" s="57" t="s">
        <v>713</v>
      </c>
      <c r="E190" s="58">
        <v>1100</v>
      </c>
      <c r="F190" s="58" t="s">
        <v>127</v>
      </c>
      <c r="G190" s="59" t="s">
        <v>11</v>
      </c>
      <c r="H190" s="60" t="s">
        <v>118</v>
      </c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>
        <v>3571295.99</v>
      </c>
      <c r="T190" s="64"/>
      <c r="U190" s="64">
        <f t="shared" si="2"/>
        <v>3571295.99</v>
      </c>
      <c r="V190" s="59" t="s">
        <v>19</v>
      </c>
      <c r="W190" s="59" t="s">
        <v>504</v>
      </c>
    </row>
    <row r="191" spans="1:24" ht="49.15" customHeight="1" x14ac:dyDescent="0.25">
      <c r="A191" s="155">
        <v>170</v>
      </c>
      <c r="B191" s="56" t="s">
        <v>120</v>
      </c>
      <c r="C191" s="56" t="s">
        <v>75</v>
      </c>
      <c r="D191" s="57" t="s">
        <v>713</v>
      </c>
      <c r="E191" s="58">
        <v>1100</v>
      </c>
      <c r="F191" s="58" t="s">
        <v>127</v>
      </c>
      <c r="G191" s="59" t="s">
        <v>11</v>
      </c>
      <c r="H191" s="60" t="s">
        <v>119</v>
      </c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>
        <v>5048068.45</v>
      </c>
      <c r="U191" s="64">
        <f t="shared" si="2"/>
        <v>5048068.45</v>
      </c>
      <c r="V191" s="59" t="s">
        <v>19</v>
      </c>
      <c r="W191" s="59" t="s">
        <v>504</v>
      </c>
    </row>
    <row r="192" spans="1:24" ht="148.15" customHeight="1" x14ac:dyDescent="0.25">
      <c r="A192" s="155">
        <v>171</v>
      </c>
      <c r="B192" s="56" t="s">
        <v>120</v>
      </c>
      <c r="C192" s="56" t="s">
        <v>75</v>
      </c>
      <c r="D192" s="57" t="s">
        <v>411</v>
      </c>
      <c r="E192" s="58">
        <v>1280</v>
      </c>
      <c r="F192" s="58" t="s">
        <v>127</v>
      </c>
      <c r="G192" s="59" t="s">
        <v>11</v>
      </c>
      <c r="H192" s="60" t="s">
        <v>118</v>
      </c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>
        <v>4147119.23</v>
      </c>
      <c r="T192" s="64"/>
      <c r="U192" s="64">
        <f t="shared" si="2"/>
        <v>4147119.23</v>
      </c>
      <c r="V192" s="59" t="s">
        <v>19</v>
      </c>
      <c r="W192" s="59" t="s">
        <v>593</v>
      </c>
    </row>
    <row r="193" spans="1:24" ht="46.9" customHeight="1" x14ac:dyDescent="0.25">
      <c r="A193" s="155">
        <v>172</v>
      </c>
      <c r="B193" s="62" t="s">
        <v>66</v>
      </c>
      <c r="C193" s="56" t="s">
        <v>73</v>
      </c>
      <c r="D193" s="57" t="s">
        <v>412</v>
      </c>
      <c r="E193" s="58">
        <v>1280</v>
      </c>
      <c r="F193" s="58" t="s">
        <v>127</v>
      </c>
      <c r="G193" s="59" t="s">
        <v>11</v>
      </c>
      <c r="H193" s="60" t="s">
        <v>119</v>
      </c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>
        <v>5861781.8600000003</v>
      </c>
      <c r="U193" s="64">
        <f t="shared" si="2"/>
        <v>5861781.8600000003</v>
      </c>
      <c r="V193" s="59" t="s">
        <v>19</v>
      </c>
      <c r="W193" s="59" t="s">
        <v>760</v>
      </c>
    </row>
    <row r="194" spans="1:24" ht="82.15" customHeight="1" x14ac:dyDescent="0.25">
      <c r="A194" s="155">
        <v>173</v>
      </c>
      <c r="B194" s="62" t="s">
        <v>66</v>
      </c>
      <c r="C194" s="56" t="s">
        <v>73</v>
      </c>
      <c r="D194" s="57" t="s">
        <v>413</v>
      </c>
      <c r="E194" s="58">
        <v>1280</v>
      </c>
      <c r="F194" s="58" t="s">
        <v>127</v>
      </c>
      <c r="G194" s="59" t="s">
        <v>11</v>
      </c>
      <c r="H194" s="60" t="s">
        <v>118</v>
      </c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>
        <v>4147119.23</v>
      </c>
      <c r="T194" s="64"/>
      <c r="U194" s="64">
        <f t="shared" si="2"/>
        <v>4147119.23</v>
      </c>
      <c r="V194" s="59" t="s">
        <v>19</v>
      </c>
      <c r="W194" s="59" t="s">
        <v>761</v>
      </c>
    </row>
    <row r="195" spans="1:24" ht="144.6" customHeight="1" x14ac:dyDescent="0.25">
      <c r="A195" s="155">
        <v>174</v>
      </c>
      <c r="B195" s="62" t="s">
        <v>66</v>
      </c>
      <c r="C195" s="56" t="s">
        <v>73</v>
      </c>
      <c r="D195" s="57" t="s">
        <v>287</v>
      </c>
      <c r="E195" s="58">
        <v>1280</v>
      </c>
      <c r="F195" s="58" t="s">
        <v>127</v>
      </c>
      <c r="G195" s="59" t="s">
        <v>11</v>
      </c>
      <c r="H195" s="60" t="s">
        <v>118</v>
      </c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>
        <v>4147119.23</v>
      </c>
      <c r="T195" s="64"/>
      <c r="U195" s="64">
        <f t="shared" si="2"/>
        <v>4147119.23</v>
      </c>
      <c r="V195" s="59" t="s">
        <v>19</v>
      </c>
      <c r="W195" s="59" t="s">
        <v>762</v>
      </c>
    </row>
    <row r="196" spans="1:24" ht="103.15" customHeight="1" x14ac:dyDescent="0.25">
      <c r="A196" s="155">
        <v>175</v>
      </c>
      <c r="B196" s="62" t="s">
        <v>66</v>
      </c>
      <c r="C196" s="56" t="s">
        <v>76</v>
      </c>
      <c r="D196" s="59" t="s">
        <v>414</v>
      </c>
      <c r="E196" s="58">
        <v>1280</v>
      </c>
      <c r="F196" s="58" t="s">
        <v>127</v>
      </c>
      <c r="G196" s="59" t="s">
        <v>9</v>
      </c>
      <c r="H196" s="43" t="s">
        <v>118</v>
      </c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>
        <v>4147119.23</v>
      </c>
      <c r="T196" s="64"/>
      <c r="U196" s="64">
        <f t="shared" si="2"/>
        <v>4147119.23</v>
      </c>
      <c r="V196" s="59" t="s">
        <v>19</v>
      </c>
      <c r="W196" s="59" t="s">
        <v>515</v>
      </c>
    </row>
    <row r="197" spans="1:24" ht="107.45" customHeight="1" x14ac:dyDescent="0.25">
      <c r="A197" s="155">
        <v>176</v>
      </c>
      <c r="B197" s="62" t="s">
        <v>66</v>
      </c>
      <c r="C197" s="56" t="s">
        <v>73</v>
      </c>
      <c r="D197" s="57" t="s">
        <v>415</v>
      </c>
      <c r="E197" s="58">
        <v>1280</v>
      </c>
      <c r="F197" s="58" t="s">
        <v>127</v>
      </c>
      <c r="G197" s="59" t="s">
        <v>11</v>
      </c>
      <c r="H197" s="43" t="s">
        <v>118</v>
      </c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>
        <v>4147119.23</v>
      </c>
      <c r="T197" s="64"/>
      <c r="U197" s="64">
        <f t="shared" si="2"/>
        <v>4147119.23</v>
      </c>
      <c r="V197" s="59" t="s">
        <v>19</v>
      </c>
      <c r="W197" s="59" t="s">
        <v>763</v>
      </c>
    </row>
    <row r="198" spans="1:24" ht="104.45" customHeight="1" x14ac:dyDescent="0.25">
      <c r="A198" s="155">
        <v>177</v>
      </c>
      <c r="B198" s="62" t="s">
        <v>66</v>
      </c>
      <c r="C198" s="56" t="s">
        <v>73</v>
      </c>
      <c r="D198" s="57" t="s">
        <v>416</v>
      </c>
      <c r="E198" s="58">
        <v>1280</v>
      </c>
      <c r="F198" s="58" t="s">
        <v>127</v>
      </c>
      <c r="G198" s="59" t="s">
        <v>11</v>
      </c>
      <c r="H198" s="43" t="s">
        <v>118</v>
      </c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>
        <v>4147119.23</v>
      </c>
      <c r="T198" s="64"/>
      <c r="U198" s="64">
        <f t="shared" si="2"/>
        <v>4147119.23</v>
      </c>
      <c r="V198" s="59" t="s">
        <v>19</v>
      </c>
      <c r="W198" s="59" t="s">
        <v>515</v>
      </c>
    </row>
    <row r="199" spans="1:24" ht="145.15" customHeight="1" x14ac:dyDescent="0.25">
      <c r="A199" s="155">
        <v>178</v>
      </c>
      <c r="B199" s="62" t="s">
        <v>66</v>
      </c>
      <c r="C199" s="56" t="s">
        <v>73</v>
      </c>
      <c r="D199" s="57" t="s">
        <v>373</v>
      </c>
      <c r="E199" s="58">
        <v>1280</v>
      </c>
      <c r="F199" s="58" t="s">
        <v>127</v>
      </c>
      <c r="G199" s="59" t="s">
        <v>11</v>
      </c>
      <c r="H199" s="60" t="s">
        <v>257</v>
      </c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>
        <v>4147119.23</v>
      </c>
      <c r="T199" s="64"/>
      <c r="U199" s="64">
        <f t="shared" si="2"/>
        <v>4147119.23</v>
      </c>
      <c r="V199" s="59" t="s">
        <v>19</v>
      </c>
      <c r="W199" s="59" t="s">
        <v>670</v>
      </c>
      <c r="X199" s="41"/>
    </row>
    <row r="200" spans="1:24" ht="46.9" customHeight="1" x14ac:dyDescent="0.25">
      <c r="A200" s="155">
        <v>179</v>
      </c>
      <c r="B200" s="62" t="s">
        <v>66</v>
      </c>
      <c r="C200" s="56" t="s">
        <v>73</v>
      </c>
      <c r="D200" s="57" t="s">
        <v>185</v>
      </c>
      <c r="E200" s="58">
        <v>1280</v>
      </c>
      <c r="F200" s="58" t="s">
        <v>127</v>
      </c>
      <c r="G200" s="59" t="s">
        <v>11</v>
      </c>
      <c r="H200" s="43" t="s">
        <v>249</v>
      </c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>
        <v>4721636.33</v>
      </c>
      <c r="U200" s="64">
        <f t="shared" si="2"/>
        <v>4721636.33</v>
      </c>
      <c r="V200" s="59" t="s">
        <v>19</v>
      </c>
      <c r="W200" s="59" t="s">
        <v>515</v>
      </c>
    </row>
    <row r="201" spans="1:24" ht="46.9" customHeight="1" x14ac:dyDescent="0.25">
      <c r="A201" s="155">
        <v>180</v>
      </c>
      <c r="B201" s="62" t="s">
        <v>66</v>
      </c>
      <c r="C201" s="56" t="s">
        <v>73</v>
      </c>
      <c r="D201" s="57" t="s">
        <v>185</v>
      </c>
      <c r="E201" s="58">
        <v>1280</v>
      </c>
      <c r="F201" s="58" t="s">
        <v>127</v>
      </c>
      <c r="G201" s="59" t="s">
        <v>11</v>
      </c>
      <c r="H201" s="43" t="s">
        <v>119</v>
      </c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>
        <v>5861781.8600000003</v>
      </c>
      <c r="U201" s="64">
        <f t="shared" si="2"/>
        <v>5861781.8600000003</v>
      </c>
      <c r="V201" s="59" t="s">
        <v>19</v>
      </c>
      <c r="W201" s="59" t="s">
        <v>517</v>
      </c>
    </row>
    <row r="202" spans="1:24" ht="46.9" customHeight="1" x14ac:dyDescent="0.25">
      <c r="A202" s="155">
        <v>181</v>
      </c>
      <c r="B202" s="62" t="s">
        <v>66</v>
      </c>
      <c r="C202" s="56" t="s">
        <v>73</v>
      </c>
      <c r="D202" s="57" t="s">
        <v>186</v>
      </c>
      <c r="E202" s="58">
        <v>1280</v>
      </c>
      <c r="F202" s="58" t="s">
        <v>127</v>
      </c>
      <c r="G202" s="59" t="s">
        <v>11</v>
      </c>
      <c r="H202" s="43" t="s">
        <v>119</v>
      </c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>
        <v>5861781.8600000003</v>
      </c>
      <c r="U202" s="64">
        <f t="shared" si="2"/>
        <v>5861781.8600000003</v>
      </c>
      <c r="V202" s="59" t="s">
        <v>19</v>
      </c>
      <c r="W202" s="59" t="s">
        <v>517</v>
      </c>
    </row>
    <row r="203" spans="1:24" ht="46.9" customHeight="1" x14ac:dyDescent="0.25">
      <c r="A203" s="155">
        <v>182</v>
      </c>
      <c r="B203" s="62" t="s">
        <v>66</v>
      </c>
      <c r="C203" s="56" t="s">
        <v>73</v>
      </c>
      <c r="D203" s="57" t="s">
        <v>276</v>
      </c>
      <c r="E203" s="58">
        <v>1280</v>
      </c>
      <c r="F203" s="58" t="s">
        <v>127</v>
      </c>
      <c r="G203" s="59" t="s">
        <v>11</v>
      </c>
      <c r="H203" s="43" t="s">
        <v>119</v>
      </c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>
        <v>5861781.8600000003</v>
      </c>
      <c r="U203" s="64">
        <f t="shared" si="2"/>
        <v>5861781.8600000003</v>
      </c>
      <c r="V203" s="59" t="s">
        <v>19</v>
      </c>
      <c r="W203" s="59" t="s">
        <v>496</v>
      </c>
    </row>
    <row r="204" spans="1:24" ht="124.9" customHeight="1" x14ac:dyDescent="0.25">
      <c r="A204" s="155">
        <v>183</v>
      </c>
      <c r="B204" s="62" t="s">
        <v>66</v>
      </c>
      <c r="C204" s="56" t="s">
        <v>73</v>
      </c>
      <c r="D204" s="57" t="s">
        <v>417</v>
      </c>
      <c r="E204" s="58">
        <v>1550</v>
      </c>
      <c r="F204" s="58" t="s">
        <v>127</v>
      </c>
      <c r="G204" s="59" t="s">
        <v>11</v>
      </c>
      <c r="H204" s="43" t="s">
        <v>639</v>
      </c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>
        <v>5021714.2</v>
      </c>
      <c r="T204" s="64"/>
      <c r="U204" s="64">
        <f t="shared" si="2"/>
        <v>5021714.2</v>
      </c>
      <c r="V204" s="59" t="s">
        <v>19</v>
      </c>
      <c r="W204" s="59" t="s">
        <v>519</v>
      </c>
    </row>
    <row r="205" spans="1:24" ht="62.45" customHeight="1" x14ac:dyDescent="0.25">
      <c r="A205" s="155">
        <v>184</v>
      </c>
      <c r="B205" s="62" t="s">
        <v>66</v>
      </c>
      <c r="C205" s="56" t="s">
        <v>73</v>
      </c>
      <c r="D205" s="57" t="s">
        <v>298</v>
      </c>
      <c r="E205" s="58">
        <v>1280</v>
      </c>
      <c r="F205" s="58" t="s">
        <v>127</v>
      </c>
      <c r="G205" s="59" t="s">
        <v>11</v>
      </c>
      <c r="H205" s="43" t="s">
        <v>263</v>
      </c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>
        <v>4147119.23</v>
      </c>
      <c r="T205" s="64"/>
      <c r="U205" s="64">
        <f>R205+S205+T205</f>
        <v>4147119.23</v>
      </c>
      <c r="V205" s="59" t="s">
        <v>19</v>
      </c>
      <c r="W205" s="59" t="s">
        <v>634</v>
      </c>
      <c r="X205" s="41"/>
    </row>
    <row r="206" spans="1:24" ht="46.9" customHeight="1" x14ac:dyDescent="0.25">
      <c r="A206" s="155">
        <v>185</v>
      </c>
      <c r="B206" s="62" t="s">
        <v>66</v>
      </c>
      <c r="C206" s="56" t="s">
        <v>73</v>
      </c>
      <c r="D206" s="57" t="s">
        <v>277</v>
      </c>
      <c r="E206" s="58">
        <v>1280</v>
      </c>
      <c r="F206" s="58" t="s">
        <v>127</v>
      </c>
      <c r="G206" s="59" t="s">
        <v>11</v>
      </c>
      <c r="H206" s="43" t="s">
        <v>119</v>
      </c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>
        <v>5861781.8600000003</v>
      </c>
      <c r="U206" s="64">
        <f t="shared" si="2"/>
        <v>5861781.8600000003</v>
      </c>
      <c r="V206" s="59" t="s">
        <v>19</v>
      </c>
      <c r="W206" s="59" t="s">
        <v>496</v>
      </c>
    </row>
    <row r="207" spans="1:24" ht="46.9" customHeight="1" x14ac:dyDescent="0.25">
      <c r="A207" s="155">
        <v>186</v>
      </c>
      <c r="B207" s="62" t="s">
        <v>66</v>
      </c>
      <c r="C207" s="56" t="s">
        <v>73</v>
      </c>
      <c r="D207" s="57" t="s">
        <v>278</v>
      </c>
      <c r="E207" s="58">
        <v>1100</v>
      </c>
      <c r="F207" s="58" t="s">
        <v>127</v>
      </c>
      <c r="G207" s="59" t="s">
        <v>11</v>
      </c>
      <c r="H207" s="43" t="s">
        <v>119</v>
      </c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>
        <v>5048068.45</v>
      </c>
      <c r="U207" s="64">
        <f t="shared" si="2"/>
        <v>5048068.45</v>
      </c>
      <c r="V207" s="59" t="s">
        <v>19</v>
      </c>
      <c r="W207" s="59" t="s">
        <v>518</v>
      </c>
    </row>
    <row r="208" spans="1:24" ht="40.9" customHeight="1" x14ac:dyDescent="0.25">
      <c r="A208" s="155">
        <v>187</v>
      </c>
      <c r="B208" s="56" t="s">
        <v>120</v>
      </c>
      <c r="C208" s="62" t="s">
        <v>80</v>
      </c>
      <c r="D208" s="69" t="s">
        <v>351</v>
      </c>
      <c r="E208" s="58">
        <v>1280</v>
      </c>
      <c r="F208" s="58" t="s">
        <v>127</v>
      </c>
      <c r="G208" s="59" t="s">
        <v>9</v>
      </c>
      <c r="H208" s="43" t="s">
        <v>119</v>
      </c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>
        <v>5861781.8600000003</v>
      </c>
      <c r="U208" s="64">
        <f t="shared" si="2"/>
        <v>5861781.8600000003</v>
      </c>
      <c r="V208" s="59" t="s">
        <v>19</v>
      </c>
      <c r="W208" s="59" t="s">
        <v>496</v>
      </c>
    </row>
    <row r="209" spans="1:181" ht="51.6" customHeight="1" x14ac:dyDescent="0.25">
      <c r="A209" s="155">
        <v>188</v>
      </c>
      <c r="B209" s="56" t="s">
        <v>120</v>
      </c>
      <c r="C209" s="62" t="s">
        <v>80</v>
      </c>
      <c r="D209" s="69" t="s">
        <v>279</v>
      </c>
      <c r="E209" s="58">
        <v>1280</v>
      </c>
      <c r="F209" s="58" t="s">
        <v>127</v>
      </c>
      <c r="G209" s="59" t="s">
        <v>9</v>
      </c>
      <c r="H209" s="43" t="s">
        <v>118</v>
      </c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>
        <v>4147119.23</v>
      </c>
      <c r="T209" s="64"/>
      <c r="U209" s="64">
        <f t="shared" si="2"/>
        <v>4147119.23</v>
      </c>
      <c r="V209" s="59" t="s">
        <v>19</v>
      </c>
      <c r="W209" s="59" t="s">
        <v>496</v>
      </c>
    </row>
    <row r="210" spans="1:181" ht="46.9" customHeight="1" x14ac:dyDescent="0.25">
      <c r="A210" s="155">
        <v>189</v>
      </c>
      <c r="B210" s="56" t="s">
        <v>120</v>
      </c>
      <c r="C210" s="62" t="s">
        <v>80</v>
      </c>
      <c r="D210" s="69" t="s">
        <v>292</v>
      </c>
      <c r="E210" s="58">
        <v>1280</v>
      </c>
      <c r="F210" s="58" t="s">
        <v>127</v>
      </c>
      <c r="G210" s="59" t="s">
        <v>9</v>
      </c>
      <c r="H210" s="43" t="s">
        <v>119</v>
      </c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>
        <v>5861781.8600000003</v>
      </c>
      <c r="U210" s="64">
        <f t="shared" si="2"/>
        <v>5861781.8600000003</v>
      </c>
      <c r="V210" s="59" t="s">
        <v>19</v>
      </c>
      <c r="W210" s="59" t="s">
        <v>496</v>
      </c>
    </row>
    <row r="211" spans="1:181" ht="78" customHeight="1" x14ac:dyDescent="0.25">
      <c r="A211" s="155">
        <v>190</v>
      </c>
      <c r="B211" s="56" t="s">
        <v>120</v>
      </c>
      <c r="C211" s="62" t="s">
        <v>80</v>
      </c>
      <c r="D211" s="57" t="s">
        <v>418</v>
      </c>
      <c r="E211" s="58">
        <v>1280</v>
      </c>
      <c r="F211" s="58" t="s">
        <v>127</v>
      </c>
      <c r="G211" s="59" t="s">
        <v>9</v>
      </c>
      <c r="H211" s="43" t="s">
        <v>119</v>
      </c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>
        <v>5861781.8600000003</v>
      </c>
      <c r="U211" s="64">
        <f t="shared" si="2"/>
        <v>5861781.8600000003</v>
      </c>
      <c r="V211" s="59" t="s">
        <v>19</v>
      </c>
      <c r="W211" s="59" t="s">
        <v>764</v>
      </c>
    </row>
    <row r="212" spans="1:181" ht="73.150000000000006" customHeight="1" x14ac:dyDescent="0.25">
      <c r="A212" s="155">
        <v>191</v>
      </c>
      <c r="B212" s="56" t="s">
        <v>120</v>
      </c>
      <c r="C212" s="62" t="s">
        <v>80</v>
      </c>
      <c r="D212" s="57" t="s">
        <v>419</v>
      </c>
      <c r="E212" s="58">
        <v>1280</v>
      </c>
      <c r="F212" s="58" t="s">
        <v>127</v>
      </c>
      <c r="G212" s="59" t="s">
        <v>9</v>
      </c>
      <c r="H212" s="43" t="s">
        <v>118</v>
      </c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>
        <v>4147119.23</v>
      </c>
      <c r="T212" s="64"/>
      <c r="U212" s="64">
        <f t="shared" si="2"/>
        <v>4147119.23</v>
      </c>
      <c r="V212" s="59" t="s">
        <v>19</v>
      </c>
      <c r="W212" s="59" t="s">
        <v>765</v>
      </c>
    </row>
    <row r="213" spans="1:181" ht="46.9" customHeight="1" x14ac:dyDescent="0.25">
      <c r="A213" s="155">
        <v>192</v>
      </c>
      <c r="B213" s="56" t="s">
        <v>120</v>
      </c>
      <c r="C213" s="62" t="s">
        <v>80</v>
      </c>
      <c r="D213" s="57" t="s">
        <v>280</v>
      </c>
      <c r="E213" s="58">
        <v>1280</v>
      </c>
      <c r="F213" s="58" t="s">
        <v>127</v>
      </c>
      <c r="G213" s="59" t="s">
        <v>9</v>
      </c>
      <c r="H213" s="43" t="s">
        <v>119</v>
      </c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>
        <v>5861781.8600000003</v>
      </c>
      <c r="U213" s="64">
        <f t="shared" si="2"/>
        <v>5861781.8600000003</v>
      </c>
      <c r="V213" s="59" t="s">
        <v>19</v>
      </c>
      <c r="W213" s="59" t="s">
        <v>496</v>
      </c>
    </row>
    <row r="214" spans="1:181" ht="52.9" customHeight="1" x14ac:dyDescent="0.25">
      <c r="A214" s="155">
        <v>193</v>
      </c>
      <c r="B214" s="62" t="s">
        <v>66</v>
      </c>
      <c r="C214" s="62" t="s">
        <v>83</v>
      </c>
      <c r="D214" s="57" t="s">
        <v>307</v>
      </c>
      <c r="E214" s="58">
        <v>1550</v>
      </c>
      <c r="F214" s="58" t="s">
        <v>127</v>
      </c>
      <c r="G214" s="59" t="s">
        <v>9</v>
      </c>
      <c r="H214" s="43" t="s">
        <v>119</v>
      </c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>
        <v>7098251.4800000004</v>
      </c>
      <c r="U214" s="64">
        <f t="shared" si="2"/>
        <v>7098251.4800000004</v>
      </c>
      <c r="V214" s="59" t="s">
        <v>19</v>
      </c>
      <c r="W214" s="59" t="s">
        <v>496</v>
      </c>
    </row>
    <row r="215" spans="1:181" ht="71.45" customHeight="1" x14ac:dyDescent="0.25">
      <c r="A215" s="155">
        <v>194</v>
      </c>
      <c r="B215" s="62" t="s">
        <v>66</v>
      </c>
      <c r="C215" s="62" t="s">
        <v>83</v>
      </c>
      <c r="D215" s="69" t="s">
        <v>398</v>
      </c>
      <c r="E215" s="58">
        <v>1280</v>
      </c>
      <c r="F215" s="58" t="s">
        <v>127</v>
      </c>
      <c r="G215" s="59" t="s">
        <v>9</v>
      </c>
      <c r="H215" s="43" t="s">
        <v>119</v>
      </c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>
        <v>5861781.8600000003</v>
      </c>
      <c r="U215" s="64">
        <f t="shared" si="2"/>
        <v>5861781.8600000003</v>
      </c>
      <c r="V215" s="59" t="s">
        <v>19</v>
      </c>
      <c r="W215" s="69" t="s">
        <v>766</v>
      </c>
    </row>
    <row r="216" spans="1:181" ht="109.15" customHeight="1" x14ac:dyDescent="0.25">
      <c r="A216" s="155">
        <v>195</v>
      </c>
      <c r="B216" s="62" t="s">
        <v>66</v>
      </c>
      <c r="C216" s="56" t="s">
        <v>81</v>
      </c>
      <c r="D216" s="57" t="s">
        <v>399</v>
      </c>
      <c r="E216" s="58">
        <v>1280</v>
      </c>
      <c r="F216" s="58" t="s">
        <v>127</v>
      </c>
      <c r="G216" s="59" t="s">
        <v>9</v>
      </c>
      <c r="H216" s="60" t="s">
        <v>119</v>
      </c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>
        <v>5861781.8600000003</v>
      </c>
      <c r="U216" s="64">
        <f t="shared" si="2"/>
        <v>5861781.8600000003</v>
      </c>
      <c r="V216" s="59" t="s">
        <v>19</v>
      </c>
      <c r="W216" s="69" t="s">
        <v>767</v>
      </c>
      <c r="X216" s="32"/>
      <c r="Y216" s="32"/>
      <c r="Z216" s="32"/>
      <c r="AA216" s="32"/>
    </row>
    <row r="217" spans="1:181" ht="46.9" customHeight="1" x14ac:dyDescent="0.25">
      <c r="A217" s="155">
        <v>196</v>
      </c>
      <c r="B217" s="62" t="s">
        <v>66</v>
      </c>
      <c r="C217" s="56" t="s">
        <v>81</v>
      </c>
      <c r="D217" s="57" t="s">
        <v>192</v>
      </c>
      <c r="E217" s="58">
        <v>1100</v>
      </c>
      <c r="F217" s="58" t="s">
        <v>127</v>
      </c>
      <c r="G217" s="59" t="s">
        <v>9</v>
      </c>
      <c r="H217" s="60" t="s">
        <v>119</v>
      </c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>
        <v>5048068.45</v>
      </c>
      <c r="U217" s="64">
        <f t="shared" si="2"/>
        <v>5048068.45</v>
      </c>
      <c r="V217" s="59" t="s">
        <v>19</v>
      </c>
      <c r="W217" s="59" t="s">
        <v>496</v>
      </c>
    </row>
    <row r="218" spans="1:181" ht="46.9" customHeight="1" x14ac:dyDescent="0.25">
      <c r="A218" s="155">
        <v>197</v>
      </c>
      <c r="B218" s="62" t="s">
        <v>66</v>
      </c>
      <c r="C218" s="62" t="s">
        <v>81</v>
      </c>
      <c r="D218" s="57" t="s">
        <v>293</v>
      </c>
      <c r="E218" s="58">
        <v>1100</v>
      </c>
      <c r="F218" s="58" t="s">
        <v>127</v>
      </c>
      <c r="G218" s="59" t="s">
        <v>9</v>
      </c>
      <c r="H218" s="43" t="s">
        <v>119</v>
      </c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>
        <v>5048068.45</v>
      </c>
      <c r="U218" s="64">
        <f t="shared" si="2"/>
        <v>5048068.45</v>
      </c>
      <c r="V218" s="59" t="s">
        <v>19</v>
      </c>
      <c r="W218" s="59" t="s">
        <v>496</v>
      </c>
    </row>
    <row r="219" spans="1:181" ht="31.15" customHeight="1" x14ac:dyDescent="0.25">
      <c r="A219" s="155">
        <v>198</v>
      </c>
      <c r="B219" s="62" t="s">
        <v>66</v>
      </c>
      <c r="C219" s="62" t="s">
        <v>81</v>
      </c>
      <c r="D219" s="57" t="s">
        <v>196</v>
      </c>
      <c r="E219" s="58">
        <v>1280</v>
      </c>
      <c r="F219" s="58" t="s">
        <v>127</v>
      </c>
      <c r="G219" s="59" t="s">
        <v>9</v>
      </c>
      <c r="H219" s="43" t="s">
        <v>119</v>
      </c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>
        <v>5861781.8600000003</v>
      </c>
      <c r="U219" s="64">
        <f t="shared" ref="U219:U221" si="3">I219+S219+T219</f>
        <v>5861781.8600000003</v>
      </c>
      <c r="V219" s="59" t="s">
        <v>19</v>
      </c>
      <c r="W219" s="59" t="s">
        <v>496</v>
      </c>
      <c r="X219" s="32"/>
      <c r="Y219" s="32"/>
      <c r="Z219" s="32"/>
      <c r="AA219" s="32"/>
    </row>
    <row r="220" spans="1:181" ht="31.15" customHeight="1" x14ac:dyDescent="0.25">
      <c r="A220" s="155">
        <v>199</v>
      </c>
      <c r="B220" s="62" t="s">
        <v>66</v>
      </c>
      <c r="C220" s="62" t="s">
        <v>81</v>
      </c>
      <c r="D220" s="57" t="s">
        <v>196</v>
      </c>
      <c r="E220" s="58">
        <v>1280</v>
      </c>
      <c r="F220" s="58" t="s">
        <v>127</v>
      </c>
      <c r="G220" s="59" t="s">
        <v>9</v>
      </c>
      <c r="H220" s="43" t="s">
        <v>119</v>
      </c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>
        <v>5861781.8600000003</v>
      </c>
      <c r="U220" s="64">
        <f t="shared" si="3"/>
        <v>5861781.8600000003</v>
      </c>
      <c r="V220" s="59" t="s">
        <v>19</v>
      </c>
      <c r="W220" s="59" t="s">
        <v>496</v>
      </c>
    </row>
    <row r="221" spans="1:181" ht="31.15" customHeight="1" x14ac:dyDescent="0.25">
      <c r="A221" s="155">
        <v>200</v>
      </c>
      <c r="B221" s="62" t="s">
        <v>66</v>
      </c>
      <c r="C221" s="62" t="s">
        <v>81</v>
      </c>
      <c r="D221" s="57" t="s">
        <v>286</v>
      </c>
      <c r="E221" s="58">
        <v>1280</v>
      </c>
      <c r="F221" s="58" t="s">
        <v>127</v>
      </c>
      <c r="G221" s="59" t="s">
        <v>9</v>
      </c>
      <c r="H221" s="43" t="s">
        <v>119</v>
      </c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>
        <v>5861781.8600000003</v>
      </c>
      <c r="U221" s="64">
        <f t="shared" si="3"/>
        <v>5861781.8600000003</v>
      </c>
      <c r="V221" s="59" t="s">
        <v>19</v>
      </c>
      <c r="W221" s="59" t="s">
        <v>496</v>
      </c>
    </row>
    <row r="222" spans="1:181" s="33" customFormat="1" ht="31.15" customHeight="1" x14ac:dyDescent="0.25">
      <c r="A222" s="155">
        <v>201</v>
      </c>
      <c r="B222" s="242" t="s">
        <v>144</v>
      </c>
      <c r="C222" s="243"/>
      <c r="D222" s="243"/>
      <c r="E222" s="63">
        <f>SUM(E223:E239)</f>
        <v>6035</v>
      </c>
      <c r="F222" s="58" t="s">
        <v>127</v>
      </c>
      <c r="G222" s="114"/>
      <c r="H222" s="114"/>
      <c r="I222" s="64">
        <f>SUM(I223:I239)</f>
        <v>0</v>
      </c>
      <c r="J222" s="64">
        <f t="shared" ref="J222:T222" si="4">SUM(J223:J239)</f>
        <v>0</v>
      </c>
      <c r="K222" s="64"/>
      <c r="L222" s="64">
        <f t="shared" si="4"/>
        <v>0</v>
      </c>
      <c r="M222" s="64"/>
      <c r="N222" s="64">
        <f t="shared" si="4"/>
        <v>0</v>
      </c>
      <c r="O222" s="64"/>
      <c r="P222" s="64">
        <f t="shared" si="4"/>
        <v>0</v>
      </c>
      <c r="Q222" s="64"/>
      <c r="R222" s="64">
        <f t="shared" si="4"/>
        <v>0</v>
      </c>
      <c r="S222" s="64">
        <f t="shared" si="4"/>
        <v>6031639.2799999993</v>
      </c>
      <c r="T222" s="64">
        <f t="shared" si="4"/>
        <v>18616270.090000004</v>
      </c>
      <c r="U222" s="64">
        <f>R222+S222+T222</f>
        <v>24647909.370000005</v>
      </c>
      <c r="V222" s="59"/>
      <c r="W222" s="42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  <c r="CO222" s="31"/>
      <c r="CP222" s="31"/>
      <c r="CQ222" s="31"/>
      <c r="CR222" s="31"/>
      <c r="CS222" s="31"/>
      <c r="CT222" s="31"/>
      <c r="CU222" s="31"/>
      <c r="CV222" s="31"/>
      <c r="CW222" s="31"/>
      <c r="CX222" s="31"/>
      <c r="CY222" s="31"/>
      <c r="CZ222" s="31"/>
      <c r="DA222" s="31"/>
      <c r="DB222" s="31"/>
      <c r="DC222" s="31"/>
      <c r="DD222" s="31"/>
      <c r="DE222" s="31"/>
      <c r="DF222" s="31"/>
      <c r="DG222" s="31"/>
      <c r="DH222" s="31"/>
      <c r="DI222" s="31"/>
      <c r="DJ222" s="31"/>
      <c r="DK222" s="31"/>
      <c r="DL222" s="31"/>
      <c r="DM222" s="31"/>
      <c r="DN222" s="31"/>
      <c r="DO222" s="31"/>
      <c r="DP222" s="31"/>
      <c r="DQ222" s="31"/>
      <c r="DR222" s="31"/>
      <c r="DS222" s="31"/>
      <c r="DT222" s="31"/>
      <c r="DU222" s="31"/>
      <c r="DV222" s="31"/>
      <c r="DW222" s="31"/>
      <c r="DX222" s="31"/>
      <c r="DY222" s="3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</row>
    <row r="223" spans="1:181" ht="46.9" customHeight="1" x14ac:dyDescent="0.25">
      <c r="A223" s="155">
        <v>202</v>
      </c>
      <c r="B223" s="56" t="s">
        <v>640</v>
      </c>
      <c r="C223" s="59" t="s">
        <v>76</v>
      </c>
      <c r="D223" s="59" t="s">
        <v>184</v>
      </c>
      <c r="E223" s="58">
        <v>800</v>
      </c>
      <c r="F223" s="58" t="s">
        <v>127</v>
      </c>
      <c r="G223" s="59" t="s">
        <v>10</v>
      </c>
      <c r="H223" s="60" t="s">
        <v>118</v>
      </c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>
        <v>2591949.52</v>
      </c>
      <c r="T223" s="64"/>
      <c r="U223" s="64">
        <f>I223+S223+T223</f>
        <v>2591949.52</v>
      </c>
      <c r="V223" s="59" t="s">
        <v>20</v>
      </c>
      <c r="W223" s="59" t="s">
        <v>520</v>
      </c>
    </row>
    <row r="224" spans="1:181" ht="62.45" customHeight="1" x14ac:dyDescent="0.25">
      <c r="A224" s="155">
        <v>203</v>
      </c>
      <c r="B224" s="56" t="s">
        <v>173</v>
      </c>
      <c r="C224" s="56" t="s">
        <v>80</v>
      </c>
      <c r="D224" s="69" t="s">
        <v>289</v>
      </c>
      <c r="E224" s="58">
        <v>125</v>
      </c>
      <c r="F224" s="58" t="s">
        <v>127</v>
      </c>
      <c r="G224" s="59" t="s">
        <v>9</v>
      </c>
      <c r="H224" s="43" t="s">
        <v>118</v>
      </c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>
        <v>404992.11</v>
      </c>
      <c r="T224" s="64"/>
      <c r="U224" s="64">
        <f t="shared" ref="U224:U239" si="5">I224+S224+T224</f>
        <v>404992.11</v>
      </c>
      <c r="V224" s="59" t="s">
        <v>19</v>
      </c>
      <c r="W224" s="59" t="s">
        <v>515</v>
      </c>
    </row>
    <row r="225" spans="1:181" s="8" customFormat="1" ht="62.45" customHeight="1" x14ac:dyDescent="0.25">
      <c r="A225" s="155">
        <v>204</v>
      </c>
      <c r="B225" s="56" t="s">
        <v>187</v>
      </c>
      <c r="C225" s="59" t="s">
        <v>76</v>
      </c>
      <c r="D225" s="59" t="s">
        <v>290</v>
      </c>
      <c r="E225" s="58">
        <v>350</v>
      </c>
      <c r="F225" s="58" t="s">
        <v>127</v>
      </c>
      <c r="G225" s="59" t="s">
        <v>9</v>
      </c>
      <c r="H225" s="43" t="s">
        <v>119</v>
      </c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>
        <v>1600646.8</v>
      </c>
      <c r="U225" s="64">
        <f t="shared" si="5"/>
        <v>1600646.8</v>
      </c>
      <c r="V225" s="59" t="s">
        <v>19</v>
      </c>
      <c r="W225" s="59" t="s">
        <v>521</v>
      </c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</row>
    <row r="226" spans="1:181" s="8" customFormat="1" ht="46.9" customHeight="1" x14ac:dyDescent="0.25">
      <c r="A226" s="155">
        <v>205</v>
      </c>
      <c r="B226" s="56" t="s">
        <v>142</v>
      </c>
      <c r="C226" s="59" t="s">
        <v>76</v>
      </c>
      <c r="D226" s="59" t="s">
        <v>291</v>
      </c>
      <c r="E226" s="58">
        <v>350</v>
      </c>
      <c r="F226" s="58" t="s">
        <v>127</v>
      </c>
      <c r="G226" s="59" t="s">
        <v>9</v>
      </c>
      <c r="H226" s="43" t="s">
        <v>119</v>
      </c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>
        <v>1600646.8</v>
      </c>
      <c r="U226" s="64">
        <f t="shared" si="5"/>
        <v>1600646.8</v>
      </c>
      <c r="V226" s="59" t="s">
        <v>19</v>
      </c>
      <c r="W226" s="59" t="s">
        <v>522</v>
      </c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</row>
    <row r="227" spans="1:181" s="8" customFormat="1" ht="62.45" customHeight="1" x14ac:dyDescent="0.25">
      <c r="A227" s="155">
        <v>206</v>
      </c>
      <c r="B227" s="56" t="s">
        <v>679</v>
      </c>
      <c r="C227" s="56" t="s">
        <v>75</v>
      </c>
      <c r="D227" s="56" t="s">
        <v>288</v>
      </c>
      <c r="E227" s="58">
        <v>150</v>
      </c>
      <c r="F227" s="58" t="s">
        <v>127</v>
      </c>
      <c r="G227" s="59" t="s">
        <v>9</v>
      </c>
      <c r="H227" s="43" t="s">
        <v>119</v>
      </c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>
        <v>507374.12</v>
      </c>
      <c r="U227" s="64">
        <f t="shared" si="5"/>
        <v>507374.12</v>
      </c>
      <c r="V227" s="59" t="s">
        <v>19</v>
      </c>
      <c r="W227" s="59" t="s">
        <v>523</v>
      </c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</row>
    <row r="228" spans="1:181" ht="31.15" customHeight="1" x14ac:dyDescent="0.25">
      <c r="A228" s="155">
        <v>207</v>
      </c>
      <c r="B228" s="62" t="s">
        <v>187</v>
      </c>
      <c r="C228" s="56" t="s">
        <v>75</v>
      </c>
      <c r="D228" s="56" t="s">
        <v>711</v>
      </c>
      <c r="E228" s="58">
        <v>350</v>
      </c>
      <c r="F228" s="58" t="s">
        <v>127</v>
      </c>
      <c r="G228" s="59" t="s">
        <v>9</v>
      </c>
      <c r="H228" s="43" t="s">
        <v>119</v>
      </c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>
        <v>1600646.8</v>
      </c>
      <c r="U228" s="64">
        <f t="shared" si="5"/>
        <v>1600646.8</v>
      </c>
      <c r="V228" s="59" t="s">
        <v>19</v>
      </c>
      <c r="W228" s="59" t="s">
        <v>496</v>
      </c>
    </row>
    <row r="229" spans="1:181" ht="34.9" customHeight="1" x14ac:dyDescent="0.25">
      <c r="A229" s="155">
        <v>208</v>
      </c>
      <c r="B229" s="62" t="s">
        <v>187</v>
      </c>
      <c r="C229" s="56" t="s">
        <v>75</v>
      </c>
      <c r="D229" s="56" t="s">
        <v>641</v>
      </c>
      <c r="E229" s="58">
        <v>350</v>
      </c>
      <c r="F229" s="58" t="s">
        <v>127</v>
      </c>
      <c r="G229" s="59" t="s">
        <v>9</v>
      </c>
      <c r="H229" s="43" t="s">
        <v>119</v>
      </c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>
        <v>1600646.8</v>
      </c>
      <c r="U229" s="64">
        <f t="shared" si="5"/>
        <v>1600646.8</v>
      </c>
      <c r="V229" s="59" t="s">
        <v>19</v>
      </c>
      <c r="W229" s="59" t="s">
        <v>496</v>
      </c>
    </row>
    <row r="230" spans="1:181" ht="62.45" customHeight="1" x14ac:dyDescent="0.25">
      <c r="A230" s="155">
        <v>209</v>
      </c>
      <c r="B230" s="62" t="s">
        <v>187</v>
      </c>
      <c r="C230" s="56" t="s">
        <v>75</v>
      </c>
      <c r="D230" s="56" t="s">
        <v>677</v>
      </c>
      <c r="E230" s="58">
        <v>200</v>
      </c>
      <c r="F230" s="58" t="s">
        <v>127</v>
      </c>
      <c r="G230" s="59" t="s">
        <v>9</v>
      </c>
      <c r="H230" s="43" t="s">
        <v>119</v>
      </c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>
        <v>914655.31</v>
      </c>
      <c r="U230" s="64">
        <f t="shared" si="5"/>
        <v>914655.31</v>
      </c>
      <c r="V230" s="59" t="s">
        <v>19</v>
      </c>
      <c r="W230" s="59" t="s">
        <v>496</v>
      </c>
    </row>
    <row r="231" spans="1:181" ht="61.15" customHeight="1" x14ac:dyDescent="0.25">
      <c r="A231" s="155">
        <v>210</v>
      </c>
      <c r="B231" s="62" t="s">
        <v>187</v>
      </c>
      <c r="C231" s="56" t="s">
        <v>75</v>
      </c>
      <c r="D231" s="56" t="s">
        <v>618</v>
      </c>
      <c r="E231" s="58">
        <v>350</v>
      </c>
      <c r="F231" s="58" t="s">
        <v>127</v>
      </c>
      <c r="G231" s="59" t="s">
        <v>9</v>
      </c>
      <c r="H231" s="43" t="s">
        <v>119</v>
      </c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>
        <v>1600646.8</v>
      </c>
      <c r="U231" s="64">
        <f t="shared" si="5"/>
        <v>1600646.8</v>
      </c>
      <c r="V231" s="59" t="s">
        <v>19</v>
      </c>
      <c r="W231" s="59" t="s">
        <v>496</v>
      </c>
    </row>
    <row r="232" spans="1:181" s="8" customFormat="1" ht="46.9" customHeight="1" x14ac:dyDescent="0.25">
      <c r="A232" s="155">
        <v>211</v>
      </c>
      <c r="B232" s="62" t="s">
        <v>187</v>
      </c>
      <c r="C232" s="56" t="s">
        <v>75</v>
      </c>
      <c r="D232" s="56" t="s">
        <v>171</v>
      </c>
      <c r="E232" s="58">
        <v>250</v>
      </c>
      <c r="F232" s="58" t="s">
        <v>127</v>
      </c>
      <c r="G232" s="59" t="s">
        <v>9</v>
      </c>
      <c r="H232" s="43" t="s">
        <v>119</v>
      </c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>
        <v>845623.54</v>
      </c>
      <c r="U232" s="64">
        <f t="shared" si="5"/>
        <v>845623.54</v>
      </c>
      <c r="V232" s="59" t="s">
        <v>19</v>
      </c>
      <c r="W232" s="59" t="s">
        <v>496</v>
      </c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</row>
    <row r="233" spans="1:181" ht="46.9" customHeight="1" x14ac:dyDescent="0.25">
      <c r="A233" s="155">
        <v>212</v>
      </c>
      <c r="B233" s="56" t="s">
        <v>4</v>
      </c>
      <c r="C233" s="56" t="s">
        <v>69</v>
      </c>
      <c r="D233" s="57" t="s">
        <v>183</v>
      </c>
      <c r="E233" s="58">
        <v>800</v>
      </c>
      <c r="F233" s="58" t="s">
        <v>127</v>
      </c>
      <c r="G233" s="59" t="s">
        <v>9</v>
      </c>
      <c r="H233" s="43" t="s">
        <v>119</v>
      </c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>
        <v>3657889.05</v>
      </c>
      <c r="U233" s="64">
        <f t="shared" si="5"/>
        <v>3657889.05</v>
      </c>
      <c r="V233" s="59" t="s">
        <v>19</v>
      </c>
      <c r="W233" s="42"/>
    </row>
    <row r="234" spans="1:181" ht="43.15" customHeight="1" x14ac:dyDescent="0.25">
      <c r="A234" s="155">
        <v>213</v>
      </c>
      <c r="B234" s="56" t="s">
        <v>143</v>
      </c>
      <c r="C234" s="62" t="s">
        <v>82</v>
      </c>
      <c r="D234" s="57" t="s">
        <v>643</v>
      </c>
      <c r="E234" s="58">
        <v>135</v>
      </c>
      <c r="F234" s="58" t="s">
        <v>127</v>
      </c>
      <c r="G234" s="59" t="s">
        <v>9</v>
      </c>
      <c r="H234" s="43" t="s">
        <v>118</v>
      </c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>
        <v>437391.48</v>
      </c>
      <c r="T234" s="64"/>
      <c r="U234" s="64">
        <f t="shared" si="5"/>
        <v>437391.48</v>
      </c>
      <c r="V234" s="59" t="s">
        <v>19</v>
      </c>
      <c r="W234" s="59" t="s">
        <v>525</v>
      </c>
    </row>
    <row r="235" spans="1:181" ht="46.9" customHeight="1" x14ac:dyDescent="0.25">
      <c r="A235" s="155">
        <v>214</v>
      </c>
      <c r="B235" s="56" t="s">
        <v>143</v>
      </c>
      <c r="C235" s="62" t="s">
        <v>82</v>
      </c>
      <c r="D235" s="57" t="s">
        <v>642</v>
      </c>
      <c r="E235" s="58">
        <v>200</v>
      </c>
      <c r="F235" s="58" t="s">
        <v>127</v>
      </c>
      <c r="G235" s="59" t="s">
        <v>9</v>
      </c>
      <c r="H235" s="43" t="s">
        <v>119</v>
      </c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>
        <v>914655.31</v>
      </c>
      <c r="U235" s="64">
        <f t="shared" si="5"/>
        <v>914655.31</v>
      </c>
      <c r="V235" s="59" t="s">
        <v>19</v>
      </c>
      <c r="W235" s="59" t="s">
        <v>525</v>
      </c>
    </row>
    <row r="236" spans="1:181" ht="46.9" customHeight="1" x14ac:dyDescent="0.25">
      <c r="A236" s="155">
        <v>215</v>
      </c>
      <c r="B236" s="59" t="s">
        <v>4</v>
      </c>
      <c r="C236" s="56" t="s">
        <v>80</v>
      </c>
      <c r="D236" s="57" t="s">
        <v>280</v>
      </c>
      <c r="E236" s="58">
        <v>800</v>
      </c>
      <c r="F236" s="58" t="s">
        <v>127</v>
      </c>
      <c r="G236" s="59" t="s">
        <v>9</v>
      </c>
      <c r="H236" s="43" t="s">
        <v>118</v>
      </c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>
        <v>2597306.17</v>
      </c>
      <c r="T236" s="64"/>
      <c r="U236" s="64">
        <f t="shared" si="5"/>
        <v>2597306.17</v>
      </c>
      <c r="V236" s="59" t="s">
        <v>19</v>
      </c>
      <c r="W236" s="59" t="s">
        <v>525</v>
      </c>
    </row>
    <row r="237" spans="1:181" ht="46.9" customHeight="1" x14ac:dyDescent="0.25">
      <c r="A237" s="155">
        <v>216</v>
      </c>
      <c r="B237" s="56" t="s">
        <v>187</v>
      </c>
      <c r="C237" s="56" t="s">
        <v>80</v>
      </c>
      <c r="D237" s="69" t="s">
        <v>279</v>
      </c>
      <c r="E237" s="58">
        <v>350</v>
      </c>
      <c r="F237" s="58" t="s">
        <v>127</v>
      </c>
      <c r="G237" s="59" t="s">
        <v>9</v>
      </c>
      <c r="H237" s="43" t="s">
        <v>119</v>
      </c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>
        <v>1600646.8</v>
      </c>
      <c r="U237" s="64">
        <f t="shared" si="5"/>
        <v>1600646.8</v>
      </c>
      <c r="V237" s="59" t="s">
        <v>19</v>
      </c>
      <c r="W237" s="59" t="s">
        <v>525</v>
      </c>
    </row>
    <row r="238" spans="1:181" ht="31.15" customHeight="1" x14ac:dyDescent="0.25">
      <c r="A238" s="155">
        <v>217</v>
      </c>
      <c r="B238" s="56" t="s">
        <v>187</v>
      </c>
      <c r="C238" s="56" t="s">
        <v>81</v>
      </c>
      <c r="D238" s="57" t="s">
        <v>196</v>
      </c>
      <c r="E238" s="58">
        <v>350</v>
      </c>
      <c r="F238" s="58" t="s">
        <v>127</v>
      </c>
      <c r="G238" s="59" t="s">
        <v>9</v>
      </c>
      <c r="H238" s="43" t="s">
        <v>119</v>
      </c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>
        <v>1600646.8</v>
      </c>
      <c r="U238" s="64">
        <f t="shared" si="5"/>
        <v>1600646.8</v>
      </c>
      <c r="V238" s="59" t="s">
        <v>19</v>
      </c>
      <c r="W238" s="59" t="s">
        <v>496</v>
      </c>
    </row>
    <row r="239" spans="1:181" ht="62.45" customHeight="1" x14ac:dyDescent="0.25">
      <c r="A239" s="155">
        <v>218</v>
      </c>
      <c r="B239" s="56" t="s">
        <v>173</v>
      </c>
      <c r="C239" s="56" t="s">
        <v>81</v>
      </c>
      <c r="D239" s="57" t="s">
        <v>195</v>
      </c>
      <c r="E239" s="58">
        <v>125</v>
      </c>
      <c r="F239" s="58" t="s">
        <v>127</v>
      </c>
      <c r="G239" s="59" t="s">
        <v>9</v>
      </c>
      <c r="H239" s="43" t="s">
        <v>119</v>
      </c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>
        <v>571545.16</v>
      </c>
      <c r="U239" s="64">
        <f t="shared" si="5"/>
        <v>571545.16</v>
      </c>
      <c r="V239" s="59" t="s">
        <v>19</v>
      </c>
      <c r="W239" s="59" t="s">
        <v>496</v>
      </c>
    </row>
    <row r="240" spans="1:181" s="36" customFormat="1" ht="36" customHeight="1" x14ac:dyDescent="0.25">
      <c r="A240" s="155">
        <v>219</v>
      </c>
      <c r="B240" s="249" t="s">
        <v>98</v>
      </c>
      <c r="C240" s="250"/>
      <c r="D240" s="250"/>
      <c r="E240" s="107"/>
      <c r="F240" s="107"/>
      <c r="G240" s="107"/>
      <c r="H240" s="107"/>
      <c r="I240" s="64">
        <f>I241+I300</f>
        <v>0</v>
      </c>
      <c r="J240" s="64">
        <f>J241+J300</f>
        <v>0</v>
      </c>
      <c r="K240" s="64"/>
      <c r="L240" s="64">
        <f>L241+L300</f>
        <v>0</v>
      </c>
      <c r="M240" s="64"/>
      <c r="N240" s="64">
        <f>N241+N300</f>
        <v>0</v>
      </c>
      <c r="O240" s="64"/>
      <c r="P240" s="64">
        <f>P241+P300</f>
        <v>0</v>
      </c>
      <c r="Q240" s="64"/>
      <c r="R240" s="64">
        <f>R241+R300</f>
        <v>0</v>
      </c>
      <c r="S240" s="64">
        <f>S241+S300</f>
        <v>12150604.190000001</v>
      </c>
      <c r="T240" s="64">
        <f>T241+T300</f>
        <v>52880480.409999989</v>
      </c>
      <c r="U240" s="64">
        <f>I240+S240+T240</f>
        <v>65031084.599999994</v>
      </c>
      <c r="V240" s="107"/>
      <c r="W240" s="42"/>
      <c r="X240" s="32"/>
      <c r="Y240" s="32"/>
      <c r="Z240" s="32"/>
      <c r="AA240" s="32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</row>
    <row r="241" spans="1:181" s="36" customFormat="1" ht="37.15" customHeight="1" x14ac:dyDescent="0.25">
      <c r="A241" s="155">
        <v>220</v>
      </c>
      <c r="B241" s="238" t="s">
        <v>319</v>
      </c>
      <c r="C241" s="240"/>
      <c r="D241" s="240"/>
      <c r="E241" s="115"/>
      <c r="F241" s="115"/>
      <c r="G241" s="115"/>
      <c r="H241" s="115"/>
      <c r="I241" s="64">
        <f>SUM(I243:I295)</f>
        <v>0</v>
      </c>
      <c r="J241" s="64">
        <f>SUM(J243:J295)</f>
        <v>0</v>
      </c>
      <c r="K241" s="64"/>
      <c r="L241" s="64">
        <f>SUM(L243:L295)</f>
        <v>0</v>
      </c>
      <c r="M241" s="64"/>
      <c r="N241" s="64">
        <f>SUM(N243:N295)</f>
        <v>0</v>
      </c>
      <c r="O241" s="64"/>
      <c r="P241" s="64">
        <f>SUM(P243:P295)</f>
        <v>0</v>
      </c>
      <c r="Q241" s="64"/>
      <c r="R241" s="64">
        <f>SUM(R242:R299)</f>
        <v>0</v>
      </c>
      <c r="S241" s="64">
        <f>SUM(S242:S299)</f>
        <v>9752755.1900000013</v>
      </c>
      <c r="T241" s="64">
        <f>SUM(T242:T299)</f>
        <v>39344544.409999989</v>
      </c>
      <c r="U241" s="64">
        <f>R241+S241+T241</f>
        <v>49097299.599999994</v>
      </c>
      <c r="V241" s="107"/>
      <c r="W241" s="42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</row>
    <row r="242" spans="1:181" s="8" customFormat="1" ht="71.45" customHeight="1" x14ac:dyDescent="0.25">
      <c r="A242" s="155">
        <v>221</v>
      </c>
      <c r="B242" s="116" t="s">
        <v>146</v>
      </c>
      <c r="C242" s="56" t="s">
        <v>75</v>
      </c>
      <c r="D242" s="56" t="s">
        <v>709</v>
      </c>
      <c r="E242" s="58">
        <v>200</v>
      </c>
      <c r="F242" s="58" t="s">
        <v>653</v>
      </c>
      <c r="G242" s="59" t="s">
        <v>9</v>
      </c>
      <c r="H242" s="43" t="s">
        <v>119</v>
      </c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>
        <v>675790.9</v>
      </c>
      <c r="U242" s="64">
        <f>R242+S242+T242</f>
        <v>675790.9</v>
      </c>
      <c r="V242" s="59" t="s">
        <v>19</v>
      </c>
      <c r="W242" s="42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</row>
    <row r="243" spans="1:181" s="8" customFormat="1" ht="31.15" customHeight="1" x14ac:dyDescent="0.25">
      <c r="A243" s="155">
        <v>222</v>
      </c>
      <c r="B243" s="56" t="s">
        <v>146</v>
      </c>
      <c r="C243" s="56" t="s">
        <v>75</v>
      </c>
      <c r="D243" s="56" t="s">
        <v>663</v>
      </c>
      <c r="E243" s="58">
        <v>500</v>
      </c>
      <c r="F243" s="58" t="s">
        <v>653</v>
      </c>
      <c r="G243" s="59" t="s">
        <v>9</v>
      </c>
      <c r="H243" s="43" t="s">
        <v>119</v>
      </c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>
        <v>675790.9</v>
      </c>
      <c r="U243" s="64">
        <f t="shared" ref="U243:U295" si="6">I243+S243+T243</f>
        <v>675790.9</v>
      </c>
      <c r="V243" s="59" t="s">
        <v>19</v>
      </c>
      <c r="W243" s="66" t="s">
        <v>524</v>
      </c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</row>
    <row r="244" spans="1:181" ht="46.9" customHeight="1" x14ac:dyDescent="0.25">
      <c r="A244" s="155">
        <v>223</v>
      </c>
      <c r="B244" s="56" t="s">
        <v>154</v>
      </c>
      <c r="C244" s="56" t="s">
        <v>75</v>
      </c>
      <c r="D244" s="56" t="s">
        <v>663</v>
      </c>
      <c r="E244" s="58" t="s">
        <v>165</v>
      </c>
      <c r="F244" s="58" t="s">
        <v>164</v>
      </c>
      <c r="G244" s="59" t="s">
        <v>9</v>
      </c>
      <c r="H244" s="43" t="s">
        <v>119</v>
      </c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>
        <v>322888.65000000002</v>
      </c>
      <c r="U244" s="64">
        <f t="shared" si="6"/>
        <v>322888.65000000002</v>
      </c>
      <c r="V244" s="59" t="s">
        <v>19</v>
      </c>
      <c r="W244" s="59" t="s">
        <v>496</v>
      </c>
    </row>
    <row r="245" spans="1:181" ht="31.15" customHeight="1" x14ac:dyDescent="0.25">
      <c r="A245" s="155">
        <v>224</v>
      </c>
      <c r="B245" s="56" t="s">
        <v>3</v>
      </c>
      <c r="C245" s="56" t="s">
        <v>75</v>
      </c>
      <c r="D245" s="56" t="s">
        <v>235</v>
      </c>
      <c r="E245" s="58">
        <v>720</v>
      </c>
      <c r="F245" s="58" t="s">
        <v>162</v>
      </c>
      <c r="G245" s="59" t="s">
        <v>9</v>
      </c>
      <c r="H245" s="43" t="s">
        <v>119</v>
      </c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>
        <f>1000*720*1.9569</f>
        <v>1408968</v>
      </c>
      <c r="U245" s="64">
        <f t="shared" si="6"/>
        <v>1408968</v>
      </c>
      <c r="V245" s="59" t="s">
        <v>19</v>
      </c>
      <c r="W245" s="59" t="s">
        <v>496</v>
      </c>
    </row>
    <row r="246" spans="1:181" s="8" customFormat="1" ht="62.45" customHeight="1" x14ac:dyDescent="0.25">
      <c r="A246" s="155">
        <v>225</v>
      </c>
      <c r="B246" s="56" t="s">
        <v>151</v>
      </c>
      <c r="C246" s="56" t="s">
        <v>75</v>
      </c>
      <c r="D246" s="56" t="s">
        <v>656</v>
      </c>
      <c r="E246" s="58" t="s">
        <v>166</v>
      </c>
      <c r="F246" s="58" t="s">
        <v>164</v>
      </c>
      <c r="G246" s="59" t="s">
        <v>9</v>
      </c>
      <c r="H246" s="43" t="s">
        <v>119</v>
      </c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>
        <v>645777.29</v>
      </c>
      <c r="U246" s="64">
        <f t="shared" si="6"/>
        <v>645777.29</v>
      </c>
      <c r="V246" s="59" t="s">
        <v>19</v>
      </c>
      <c r="W246" s="59" t="s">
        <v>496</v>
      </c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</row>
    <row r="247" spans="1:181" s="8" customFormat="1" ht="46.9" customHeight="1" x14ac:dyDescent="0.25">
      <c r="A247" s="209">
        <v>226</v>
      </c>
      <c r="B247" s="56" t="s">
        <v>652</v>
      </c>
      <c r="C247" s="211" t="s">
        <v>75</v>
      </c>
      <c r="D247" s="211" t="s">
        <v>641</v>
      </c>
      <c r="E247" s="58">
        <v>500</v>
      </c>
      <c r="F247" s="58" t="s">
        <v>653</v>
      </c>
      <c r="G247" s="207" t="s">
        <v>9</v>
      </c>
      <c r="H247" s="216" t="s">
        <v>119</v>
      </c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>
        <v>391380.17</v>
      </c>
      <c r="U247" s="64">
        <f t="shared" si="6"/>
        <v>391380.17</v>
      </c>
      <c r="V247" s="59" t="s">
        <v>19</v>
      </c>
      <c r="W247" s="59" t="s">
        <v>496</v>
      </c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</row>
    <row r="248" spans="1:181" s="8" customFormat="1" ht="38.450000000000003" customHeight="1" x14ac:dyDescent="0.25">
      <c r="A248" s="210"/>
      <c r="B248" s="56" t="s">
        <v>661</v>
      </c>
      <c r="C248" s="213"/>
      <c r="D248" s="213"/>
      <c r="E248" s="58" t="s">
        <v>168</v>
      </c>
      <c r="F248" s="58" t="s">
        <v>164</v>
      </c>
      <c r="G248" s="208"/>
      <c r="H248" s="217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>
        <v>645777.29</v>
      </c>
      <c r="U248" s="64">
        <f t="shared" si="6"/>
        <v>645777.29</v>
      </c>
      <c r="V248" s="59" t="s">
        <v>19</v>
      </c>
      <c r="W248" s="59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</row>
    <row r="249" spans="1:181" ht="61.9" customHeight="1" x14ac:dyDescent="0.25">
      <c r="A249" s="155">
        <v>227</v>
      </c>
      <c r="B249" s="56" t="s">
        <v>3</v>
      </c>
      <c r="C249" s="56" t="s">
        <v>75</v>
      </c>
      <c r="D249" s="56" t="s">
        <v>662</v>
      </c>
      <c r="E249" s="58">
        <v>720</v>
      </c>
      <c r="F249" s="58" t="s">
        <v>162</v>
      </c>
      <c r="G249" s="59" t="s">
        <v>9</v>
      </c>
      <c r="H249" s="43" t="s">
        <v>119</v>
      </c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>
        <f>1000*720*1.9569</f>
        <v>1408968</v>
      </c>
      <c r="U249" s="64">
        <f t="shared" si="6"/>
        <v>1408968</v>
      </c>
      <c r="V249" s="59" t="s">
        <v>19</v>
      </c>
      <c r="W249" s="59" t="s">
        <v>496</v>
      </c>
    </row>
    <row r="250" spans="1:181" ht="62.45" customHeight="1" x14ac:dyDescent="0.25">
      <c r="A250" s="155">
        <v>228</v>
      </c>
      <c r="B250" s="56" t="s">
        <v>151</v>
      </c>
      <c r="C250" s="56" t="s">
        <v>75</v>
      </c>
      <c r="D250" s="56" t="s">
        <v>677</v>
      </c>
      <c r="E250" s="58" t="s">
        <v>166</v>
      </c>
      <c r="F250" s="58" t="s">
        <v>164</v>
      </c>
      <c r="G250" s="59" t="s">
        <v>9</v>
      </c>
      <c r="H250" s="43" t="s">
        <v>119</v>
      </c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>
        <v>645777.29</v>
      </c>
      <c r="U250" s="64">
        <f t="shared" si="6"/>
        <v>645777.29</v>
      </c>
      <c r="V250" s="59" t="s">
        <v>19</v>
      </c>
      <c r="W250" s="59" t="s">
        <v>496</v>
      </c>
    </row>
    <row r="251" spans="1:181" s="8" customFormat="1" ht="46.9" customHeight="1" x14ac:dyDescent="0.25">
      <c r="A251" s="155">
        <v>229</v>
      </c>
      <c r="B251" s="56" t="s">
        <v>146</v>
      </c>
      <c r="C251" s="56" t="s">
        <v>75</v>
      </c>
      <c r="D251" s="57" t="s">
        <v>768</v>
      </c>
      <c r="E251" s="58">
        <v>200</v>
      </c>
      <c r="F251" s="58" t="s">
        <v>653</v>
      </c>
      <c r="G251" s="59" t="s">
        <v>11</v>
      </c>
      <c r="H251" s="60" t="s">
        <v>119</v>
      </c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>
        <v>270316.37</v>
      </c>
      <c r="U251" s="64">
        <f t="shared" si="6"/>
        <v>270316.37</v>
      </c>
      <c r="V251" s="59" t="s">
        <v>19</v>
      </c>
      <c r="W251" s="59" t="s">
        <v>526</v>
      </c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</row>
    <row r="252" spans="1:181" s="8" customFormat="1" ht="117" customHeight="1" x14ac:dyDescent="0.25">
      <c r="A252" s="155">
        <v>230</v>
      </c>
      <c r="B252" s="56" t="s">
        <v>155</v>
      </c>
      <c r="C252" s="56" t="s">
        <v>75</v>
      </c>
      <c r="D252" s="56" t="s">
        <v>259</v>
      </c>
      <c r="E252" s="58" t="s">
        <v>168</v>
      </c>
      <c r="F252" s="58" t="s">
        <v>164</v>
      </c>
      <c r="G252" s="59" t="s">
        <v>9</v>
      </c>
      <c r="H252" s="60" t="s">
        <v>119</v>
      </c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>
        <v>645777.29</v>
      </c>
      <c r="U252" s="64">
        <f t="shared" si="6"/>
        <v>645777.29</v>
      </c>
      <c r="V252" s="59" t="s">
        <v>669</v>
      </c>
      <c r="W252" s="59" t="s">
        <v>769</v>
      </c>
      <c r="X252" s="166"/>
      <c r="Y252" s="166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</row>
    <row r="253" spans="1:181" s="8" customFormat="1" ht="115.15" customHeight="1" x14ac:dyDescent="0.25">
      <c r="A253" s="155">
        <v>231</v>
      </c>
      <c r="B253" s="56" t="s">
        <v>155</v>
      </c>
      <c r="C253" s="56" t="s">
        <v>75</v>
      </c>
      <c r="D253" s="56" t="s">
        <v>260</v>
      </c>
      <c r="E253" s="58" t="s">
        <v>168</v>
      </c>
      <c r="F253" s="58" t="s">
        <v>164</v>
      </c>
      <c r="G253" s="59" t="s">
        <v>9</v>
      </c>
      <c r="H253" s="60" t="s">
        <v>119</v>
      </c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>
        <v>645777.29</v>
      </c>
      <c r="U253" s="64">
        <f t="shared" si="6"/>
        <v>645777.29</v>
      </c>
      <c r="V253" s="59" t="s">
        <v>669</v>
      </c>
      <c r="W253" s="59" t="s">
        <v>769</v>
      </c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</row>
    <row r="254" spans="1:181" s="8" customFormat="1" ht="59.45" customHeight="1" x14ac:dyDescent="0.25">
      <c r="A254" s="155">
        <v>232</v>
      </c>
      <c r="B254" s="56" t="s">
        <v>146</v>
      </c>
      <c r="C254" s="56" t="s">
        <v>75</v>
      </c>
      <c r="D254" s="57" t="s">
        <v>651</v>
      </c>
      <c r="E254" s="58">
        <v>800</v>
      </c>
      <c r="F254" s="58" t="s">
        <v>653</v>
      </c>
      <c r="G254" s="59" t="s">
        <v>11</v>
      </c>
      <c r="H254" s="43" t="s">
        <v>119</v>
      </c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>
        <v>1081265.44</v>
      </c>
      <c r="U254" s="64">
        <f t="shared" si="6"/>
        <v>1081265.44</v>
      </c>
      <c r="V254" s="59" t="s">
        <v>19</v>
      </c>
      <c r="W254" s="59" t="s">
        <v>496</v>
      </c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</row>
    <row r="255" spans="1:181" s="8" customFormat="1" ht="48.6" customHeight="1" x14ac:dyDescent="0.25">
      <c r="A255" s="155">
        <v>233</v>
      </c>
      <c r="B255" s="56" t="s">
        <v>146</v>
      </c>
      <c r="C255" s="56" t="s">
        <v>75</v>
      </c>
      <c r="D255" s="56" t="s">
        <v>650</v>
      </c>
      <c r="E255" s="58">
        <v>450</v>
      </c>
      <c r="F255" s="58" t="s">
        <v>653</v>
      </c>
      <c r="G255" s="59" t="s">
        <v>9</v>
      </c>
      <c r="H255" s="43" t="s">
        <v>119</v>
      </c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>
        <v>608211.81000000006</v>
      </c>
      <c r="U255" s="64">
        <f t="shared" si="6"/>
        <v>608211.81000000006</v>
      </c>
      <c r="V255" s="59" t="s">
        <v>19</v>
      </c>
      <c r="W255" s="59" t="s">
        <v>496</v>
      </c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</row>
    <row r="256" spans="1:181" s="8" customFormat="1" ht="46.9" customHeight="1" x14ac:dyDescent="0.25">
      <c r="A256" s="155">
        <v>234</v>
      </c>
      <c r="B256" s="56" t="s">
        <v>3</v>
      </c>
      <c r="C256" s="56" t="s">
        <v>75</v>
      </c>
      <c r="D256" s="56" t="s">
        <v>654</v>
      </c>
      <c r="E256" s="58">
        <v>480</v>
      </c>
      <c r="F256" s="58" t="s">
        <v>162</v>
      </c>
      <c r="G256" s="59" t="s">
        <v>9</v>
      </c>
      <c r="H256" s="43" t="s">
        <v>119</v>
      </c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>
        <v>939312</v>
      </c>
      <c r="U256" s="64">
        <f t="shared" si="6"/>
        <v>939312</v>
      </c>
      <c r="V256" s="59" t="s">
        <v>19</v>
      </c>
      <c r="W256" s="59" t="s">
        <v>496</v>
      </c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</row>
    <row r="257" spans="1:181" s="8" customFormat="1" ht="52.15" customHeight="1" x14ac:dyDescent="0.25">
      <c r="A257" s="209">
        <v>235</v>
      </c>
      <c r="B257" s="56" t="s">
        <v>652</v>
      </c>
      <c r="C257" s="211" t="s">
        <v>75</v>
      </c>
      <c r="D257" s="211" t="s">
        <v>654</v>
      </c>
      <c r="E257" s="58">
        <v>300</v>
      </c>
      <c r="F257" s="58" t="s">
        <v>653</v>
      </c>
      <c r="G257" s="59" t="s">
        <v>9</v>
      </c>
      <c r="H257" s="216" t="s">
        <v>119</v>
      </c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>
        <v>405474.54</v>
      </c>
      <c r="U257" s="64">
        <f t="shared" si="6"/>
        <v>405474.54</v>
      </c>
      <c r="V257" s="59" t="s">
        <v>19</v>
      </c>
      <c r="W257" s="59" t="s">
        <v>496</v>
      </c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</row>
    <row r="258" spans="1:181" s="8" customFormat="1" ht="52.15" customHeight="1" x14ac:dyDescent="0.25">
      <c r="A258" s="210"/>
      <c r="B258" s="56" t="s">
        <v>660</v>
      </c>
      <c r="C258" s="213"/>
      <c r="D258" s="213"/>
      <c r="E258" s="58" t="s">
        <v>165</v>
      </c>
      <c r="F258" s="58" t="s">
        <v>164</v>
      </c>
      <c r="G258" s="59" t="s">
        <v>9</v>
      </c>
      <c r="H258" s="217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>
        <v>322888.65000000002</v>
      </c>
      <c r="U258" s="64">
        <f t="shared" si="6"/>
        <v>322888.65000000002</v>
      </c>
      <c r="V258" s="59" t="s">
        <v>19</v>
      </c>
      <c r="W258" s="59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</row>
    <row r="259" spans="1:181" s="8" customFormat="1" ht="48.6" customHeight="1" x14ac:dyDescent="0.25">
      <c r="A259" s="155">
        <v>236</v>
      </c>
      <c r="B259" s="56" t="s">
        <v>146</v>
      </c>
      <c r="C259" s="56" t="s">
        <v>75</v>
      </c>
      <c r="D259" s="56" t="s">
        <v>678</v>
      </c>
      <c r="E259" s="58"/>
      <c r="F259" s="58"/>
      <c r="G259" s="59" t="s">
        <v>9</v>
      </c>
      <c r="H259" s="43" t="s">
        <v>119</v>
      </c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>
        <v>675790.9</v>
      </c>
      <c r="U259" s="64">
        <f t="shared" si="6"/>
        <v>675790.9</v>
      </c>
      <c r="V259" s="59" t="s">
        <v>19</v>
      </c>
      <c r="W259" s="59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</row>
    <row r="260" spans="1:181" ht="46.9" customHeight="1" x14ac:dyDescent="0.25">
      <c r="A260" s="155">
        <v>237</v>
      </c>
      <c r="B260" s="56" t="s">
        <v>151</v>
      </c>
      <c r="C260" s="56" t="s">
        <v>75</v>
      </c>
      <c r="D260" s="56" t="s">
        <v>681</v>
      </c>
      <c r="E260" s="58" t="s">
        <v>166</v>
      </c>
      <c r="F260" s="58" t="s">
        <v>164</v>
      </c>
      <c r="G260" s="59" t="s">
        <v>9</v>
      </c>
      <c r="H260" s="43" t="s">
        <v>119</v>
      </c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>
        <f>330000*1.29462</f>
        <v>427224.60000000003</v>
      </c>
      <c r="U260" s="64">
        <f t="shared" si="6"/>
        <v>427224.60000000003</v>
      </c>
      <c r="V260" s="59" t="s">
        <v>19</v>
      </c>
      <c r="W260" s="59" t="s">
        <v>592</v>
      </c>
    </row>
    <row r="261" spans="1:181" s="8" customFormat="1" ht="46.9" customHeight="1" x14ac:dyDescent="0.25">
      <c r="A261" s="155">
        <v>238</v>
      </c>
      <c r="B261" s="56" t="s">
        <v>647</v>
      </c>
      <c r="C261" s="56" t="s">
        <v>75</v>
      </c>
      <c r="D261" s="56" t="s">
        <v>646</v>
      </c>
      <c r="E261" s="58">
        <v>1200</v>
      </c>
      <c r="F261" s="58" t="s">
        <v>162</v>
      </c>
      <c r="G261" s="59" t="s">
        <v>9</v>
      </c>
      <c r="H261" s="43" t="s">
        <v>119</v>
      </c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>
        <v>1621899.94</v>
      </c>
      <c r="U261" s="64">
        <f t="shared" si="6"/>
        <v>1621899.94</v>
      </c>
      <c r="V261" s="59" t="s">
        <v>19</v>
      </c>
      <c r="W261" s="59" t="s">
        <v>496</v>
      </c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</row>
    <row r="262" spans="1:181" s="8" customFormat="1" ht="46.9" customHeight="1" x14ac:dyDescent="0.25">
      <c r="A262" s="155">
        <v>239</v>
      </c>
      <c r="B262" s="56" t="s">
        <v>174</v>
      </c>
      <c r="C262" s="56" t="s">
        <v>75</v>
      </c>
      <c r="D262" s="56" t="s">
        <v>649</v>
      </c>
      <c r="E262" s="58" t="s">
        <v>168</v>
      </c>
      <c r="F262" s="58" t="s">
        <v>164</v>
      </c>
      <c r="G262" s="59" t="s">
        <v>9</v>
      </c>
      <c r="H262" s="43" t="s">
        <v>119</v>
      </c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>
        <v>645777.29</v>
      </c>
      <c r="U262" s="64">
        <f t="shared" si="6"/>
        <v>645777.29</v>
      </c>
      <c r="V262" s="59" t="s">
        <v>19</v>
      </c>
      <c r="W262" s="66" t="s">
        <v>497</v>
      </c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</row>
    <row r="263" spans="1:181" s="8" customFormat="1" ht="45.6" customHeight="1" x14ac:dyDescent="0.25">
      <c r="A263" s="155">
        <v>240</v>
      </c>
      <c r="B263" s="56" t="s">
        <v>174</v>
      </c>
      <c r="C263" s="56" t="s">
        <v>75</v>
      </c>
      <c r="D263" s="57" t="s">
        <v>713</v>
      </c>
      <c r="E263" s="58" t="s">
        <v>168</v>
      </c>
      <c r="F263" s="58" t="s">
        <v>164</v>
      </c>
      <c r="G263" s="59" t="s">
        <v>9</v>
      </c>
      <c r="H263" s="43" t="s">
        <v>119</v>
      </c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>
        <v>645777.29</v>
      </c>
      <c r="U263" s="64">
        <f t="shared" si="6"/>
        <v>645777.29</v>
      </c>
      <c r="V263" s="59" t="s">
        <v>19</v>
      </c>
      <c r="W263" s="66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</row>
    <row r="264" spans="1:181" s="8" customFormat="1" ht="64.900000000000006" customHeight="1" x14ac:dyDescent="0.25">
      <c r="A264" s="155">
        <v>241</v>
      </c>
      <c r="B264" s="59" t="s">
        <v>146</v>
      </c>
      <c r="C264" s="59" t="s">
        <v>76</v>
      </c>
      <c r="D264" s="67" t="s">
        <v>644</v>
      </c>
      <c r="E264" s="58">
        <v>350</v>
      </c>
      <c r="F264" s="58" t="s">
        <v>653</v>
      </c>
      <c r="G264" s="57" t="s">
        <v>11</v>
      </c>
      <c r="H264" s="60" t="s">
        <v>119</v>
      </c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>
        <v>473053.63</v>
      </c>
      <c r="U264" s="64">
        <f t="shared" si="6"/>
        <v>473053.63</v>
      </c>
      <c r="V264" s="59" t="s">
        <v>19</v>
      </c>
      <c r="W264" s="59" t="s">
        <v>527</v>
      </c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</row>
    <row r="265" spans="1:181" ht="46.9" customHeight="1" x14ac:dyDescent="0.25">
      <c r="A265" s="155">
        <v>242</v>
      </c>
      <c r="B265" s="59" t="s">
        <v>151</v>
      </c>
      <c r="C265" s="59" t="s">
        <v>76</v>
      </c>
      <c r="D265" s="67" t="s">
        <v>644</v>
      </c>
      <c r="E265" s="58" t="s">
        <v>188</v>
      </c>
      <c r="F265" s="58" t="s">
        <v>164</v>
      </c>
      <c r="G265" s="57" t="s">
        <v>11</v>
      </c>
      <c r="H265" s="60" t="s">
        <v>119</v>
      </c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>
        <v>322888.65000000002</v>
      </c>
      <c r="U265" s="64">
        <f t="shared" si="6"/>
        <v>322888.65000000002</v>
      </c>
      <c r="V265" s="59" t="s">
        <v>19</v>
      </c>
      <c r="W265" s="59" t="s">
        <v>528</v>
      </c>
    </row>
    <row r="266" spans="1:181" s="8" customFormat="1" ht="60" customHeight="1" x14ac:dyDescent="0.25">
      <c r="A266" s="155">
        <v>243</v>
      </c>
      <c r="B266" s="59" t="s">
        <v>151</v>
      </c>
      <c r="C266" s="59" t="s">
        <v>76</v>
      </c>
      <c r="D266" s="57" t="s">
        <v>294</v>
      </c>
      <c r="E266" s="58" t="s">
        <v>166</v>
      </c>
      <c r="F266" s="58" t="s">
        <v>164</v>
      </c>
      <c r="G266" s="57" t="s">
        <v>11</v>
      </c>
      <c r="H266" s="43" t="s">
        <v>119</v>
      </c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>
        <v>645777.29</v>
      </c>
      <c r="U266" s="64">
        <f t="shared" si="6"/>
        <v>645777.29</v>
      </c>
      <c r="V266" s="59" t="s">
        <v>19</v>
      </c>
      <c r="W266" s="59" t="s">
        <v>496</v>
      </c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</row>
    <row r="267" spans="1:181" s="8" customFormat="1" ht="168.6" customHeight="1" x14ac:dyDescent="0.25">
      <c r="A267" s="155">
        <v>244</v>
      </c>
      <c r="B267" s="59" t="s">
        <v>189</v>
      </c>
      <c r="C267" s="59" t="s">
        <v>76</v>
      </c>
      <c r="D267" s="57" t="s">
        <v>276</v>
      </c>
      <c r="E267" s="58">
        <v>500</v>
      </c>
      <c r="F267" s="58" t="s">
        <v>162</v>
      </c>
      <c r="G267" s="57" t="s">
        <v>11</v>
      </c>
      <c r="H267" s="43" t="s">
        <v>119</v>
      </c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>
        <v>1621899.94</v>
      </c>
      <c r="U267" s="64">
        <f t="shared" si="6"/>
        <v>1621899.94</v>
      </c>
      <c r="V267" s="59" t="s">
        <v>19</v>
      </c>
      <c r="W267" s="59" t="s">
        <v>657</v>
      </c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</row>
    <row r="268" spans="1:181" s="8" customFormat="1" ht="66.599999999999994" customHeight="1" x14ac:dyDescent="0.25">
      <c r="A268" s="155">
        <v>245</v>
      </c>
      <c r="B268" s="59" t="s">
        <v>716</v>
      </c>
      <c r="C268" s="56" t="s">
        <v>73</v>
      </c>
      <c r="D268" s="57" t="s">
        <v>298</v>
      </c>
      <c r="E268" s="58">
        <v>1</v>
      </c>
      <c r="F268" s="58" t="s">
        <v>108</v>
      </c>
      <c r="G268" s="59" t="s">
        <v>11</v>
      </c>
      <c r="H268" s="60" t="s">
        <v>506</v>
      </c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>
        <v>0</v>
      </c>
      <c r="T268" s="64">
        <v>0</v>
      </c>
      <c r="U268" s="64">
        <f t="shared" si="6"/>
        <v>0</v>
      </c>
      <c r="V268" s="59" t="s">
        <v>717</v>
      </c>
      <c r="W268" s="59" t="s">
        <v>636</v>
      </c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</row>
    <row r="269" spans="1:181" s="8" customFormat="1" ht="171.6" customHeight="1" x14ac:dyDescent="0.25">
      <c r="A269" s="155">
        <v>246</v>
      </c>
      <c r="B269" s="59" t="s">
        <v>151</v>
      </c>
      <c r="C269" s="56" t="s">
        <v>73</v>
      </c>
      <c r="D269" s="57" t="s">
        <v>659</v>
      </c>
      <c r="E269" s="58" t="s">
        <v>188</v>
      </c>
      <c r="F269" s="58" t="s">
        <v>164</v>
      </c>
      <c r="G269" s="57" t="s">
        <v>11</v>
      </c>
      <c r="H269" s="43" t="s">
        <v>119</v>
      </c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>
        <v>322888.65000000002</v>
      </c>
      <c r="U269" s="64">
        <f t="shared" si="6"/>
        <v>322888.65000000002</v>
      </c>
      <c r="V269" s="59" t="s">
        <v>19</v>
      </c>
      <c r="W269" s="59" t="s">
        <v>658</v>
      </c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</row>
    <row r="270" spans="1:181" s="8" customFormat="1" ht="70.150000000000006" customHeight="1" x14ac:dyDescent="0.25">
      <c r="A270" s="155">
        <v>247</v>
      </c>
      <c r="B270" s="56" t="s">
        <v>648</v>
      </c>
      <c r="C270" s="59" t="s">
        <v>82</v>
      </c>
      <c r="D270" s="57" t="s">
        <v>683</v>
      </c>
      <c r="E270" s="58">
        <v>1200</v>
      </c>
      <c r="F270" s="58" t="s">
        <v>162</v>
      </c>
      <c r="G270" s="59" t="s">
        <v>9</v>
      </c>
      <c r="H270" s="43" t="s">
        <v>119</v>
      </c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>
        <v>3892559.76</v>
      </c>
      <c r="U270" s="64">
        <f t="shared" si="6"/>
        <v>3892559.76</v>
      </c>
      <c r="V270" s="59" t="s">
        <v>19</v>
      </c>
      <c r="W270" s="59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</row>
    <row r="271" spans="1:181" s="8" customFormat="1" ht="69.599999999999994" customHeight="1" x14ac:dyDescent="0.25">
      <c r="A271" s="155">
        <v>248</v>
      </c>
      <c r="B271" s="56" t="s">
        <v>153</v>
      </c>
      <c r="C271" s="59" t="s">
        <v>82</v>
      </c>
      <c r="D271" s="57" t="s">
        <v>684</v>
      </c>
      <c r="E271" s="58" t="s">
        <v>166</v>
      </c>
      <c r="F271" s="58" t="s">
        <v>164</v>
      </c>
      <c r="G271" s="59" t="s">
        <v>9</v>
      </c>
      <c r="H271" s="43" t="s">
        <v>119</v>
      </c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>
        <v>645777.29</v>
      </c>
      <c r="U271" s="64">
        <f t="shared" si="6"/>
        <v>645777.29</v>
      </c>
      <c r="V271" s="59" t="s">
        <v>19</v>
      </c>
      <c r="W271" s="59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</row>
    <row r="272" spans="1:181" s="8" customFormat="1" ht="43.9" customHeight="1" x14ac:dyDescent="0.25">
      <c r="A272" s="155">
        <v>249</v>
      </c>
      <c r="B272" s="59" t="s">
        <v>146</v>
      </c>
      <c r="C272" s="56" t="s">
        <v>82</v>
      </c>
      <c r="D272" s="59" t="s">
        <v>667</v>
      </c>
      <c r="E272" s="58">
        <v>500</v>
      </c>
      <c r="F272" s="58" t="s">
        <v>653</v>
      </c>
      <c r="G272" s="59" t="s">
        <v>9</v>
      </c>
      <c r="H272" s="43" t="s">
        <v>119</v>
      </c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>
        <v>675790.9</v>
      </c>
      <c r="U272" s="64">
        <f t="shared" si="6"/>
        <v>675790.9</v>
      </c>
      <c r="V272" s="59" t="s">
        <v>19</v>
      </c>
      <c r="W272" s="59" t="s">
        <v>496</v>
      </c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</row>
    <row r="273" spans="1:181" s="7" customFormat="1" ht="46.9" customHeight="1" x14ac:dyDescent="0.25">
      <c r="A273" s="155">
        <v>250</v>
      </c>
      <c r="B273" s="59" t="s">
        <v>3</v>
      </c>
      <c r="C273" s="56" t="s">
        <v>82</v>
      </c>
      <c r="D273" s="59" t="s">
        <v>668</v>
      </c>
      <c r="E273" s="58">
        <v>720</v>
      </c>
      <c r="F273" s="58" t="s">
        <v>162</v>
      </c>
      <c r="G273" s="57" t="s">
        <v>11</v>
      </c>
      <c r="H273" s="43" t="s">
        <v>119</v>
      </c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>
        <v>1408968</v>
      </c>
      <c r="U273" s="64">
        <f t="shared" si="6"/>
        <v>1408968</v>
      </c>
      <c r="V273" s="59" t="s">
        <v>19</v>
      </c>
      <c r="W273" s="59" t="s">
        <v>529</v>
      </c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</row>
    <row r="274" spans="1:181" s="31" customFormat="1" ht="46.9" customHeight="1" x14ac:dyDescent="0.25">
      <c r="A274" s="155">
        <v>251</v>
      </c>
      <c r="B274" s="59" t="s">
        <v>151</v>
      </c>
      <c r="C274" s="59" t="s">
        <v>82</v>
      </c>
      <c r="D274" s="59" t="s">
        <v>245</v>
      </c>
      <c r="E274" s="58" t="s">
        <v>165</v>
      </c>
      <c r="F274" s="58" t="s">
        <v>164</v>
      </c>
      <c r="G274" s="57" t="s">
        <v>11</v>
      </c>
      <c r="H274" s="64" t="s">
        <v>118</v>
      </c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>
        <v>322888.64</v>
      </c>
      <c r="T274" s="64"/>
      <c r="U274" s="64">
        <f t="shared" si="6"/>
        <v>322888.64</v>
      </c>
      <c r="V274" s="59" t="s">
        <v>19</v>
      </c>
      <c r="W274" s="59" t="s">
        <v>529</v>
      </c>
    </row>
    <row r="275" spans="1:181" ht="54" customHeight="1" x14ac:dyDescent="0.25">
      <c r="A275" s="155">
        <v>252</v>
      </c>
      <c r="B275" s="56" t="s">
        <v>152</v>
      </c>
      <c r="C275" s="59" t="s">
        <v>79</v>
      </c>
      <c r="D275" s="67" t="s">
        <v>481</v>
      </c>
      <c r="E275" s="58">
        <v>200</v>
      </c>
      <c r="F275" s="58" t="s">
        <v>653</v>
      </c>
      <c r="G275" s="57" t="s">
        <v>11</v>
      </c>
      <c r="H275" s="64" t="s">
        <v>119</v>
      </c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>
        <v>1002834.43</v>
      </c>
      <c r="U275" s="64">
        <f t="shared" si="6"/>
        <v>1002834.43</v>
      </c>
      <c r="V275" s="59" t="s">
        <v>19</v>
      </c>
      <c r="W275" s="59" t="s">
        <v>529</v>
      </c>
    </row>
    <row r="276" spans="1:181" s="31" customFormat="1" ht="42" customHeight="1" x14ac:dyDescent="0.25">
      <c r="A276" s="155">
        <v>253</v>
      </c>
      <c r="B276" s="56" t="s">
        <v>189</v>
      </c>
      <c r="C276" s="59" t="s">
        <v>79</v>
      </c>
      <c r="D276" s="59" t="s">
        <v>645</v>
      </c>
      <c r="E276" s="58">
        <v>500</v>
      </c>
      <c r="F276" s="58" t="s">
        <v>162</v>
      </c>
      <c r="G276" s="57" t="s">
        <v>11</v>
      </c>
      <c r="H276" s="64" t="s">
        <v>119</v>
      </c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>
        <v>2507086.0699999998</v>
      </c>
      <c r="U276" s="64">
        <f t="shared" si="6"/>
        <v>2507086.0699999998</v>
      </c>
      <c r="V276" s="59" t="s">
        <v>19</v>
      </c>
      <c r="W276" s="59" t="s">
        <v>529</v>
      </c>
    </row>
    <row r="277" spans="1:181" s="7" customFormat="1" ht="57" customHeight="1" x14ac:dyDescent="0.25">
      <c r="A277" s="209">
        <v>254</v>
      </c>
      <c r="B277" s="59" t="s">
        <v>807</v>
      </c>
      <c r="C277" s="207" t="s">
        <v>79</v>
      </c>
      <c r="D277" s="207" t="s">
        <v>182</v>
      </c>
      <c r="E277" s="58">
        <v>550</v>
      </c>
      <c r="F277" s="58" t="s">
        <v>653</v>
      </c>
      <c r="G277" s="68" t="s">
        <v>11</v>
      </c>
      <c r="H277" s="43" t="s">
        <v>118</v>
      </c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>
        <v>645777.79</v>
      </c>
      <c r="T277" s="64"/>
      <c r="U277" s="64">
        <f t="shared" si="6"/>
        <v>645777.79</v>
      </c>
      <c r="V277" s="59" t="s">
        <v>19</v>
      </c>
      <c r="W277" s="59" t="s">
        <v>530</v>
      </c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</row>
    <row r="278" spans="1:181" s="7" customFormat="1" ht="57" customHeight="1" x14ac:dyDescent="0.25">
      <c r="A278" s="210"/>
      <c r="B278" s="59" t="s">
        <v>808</v>
      </c>
      <c r="C278" s="208"/>
      <c r="D278" s="208"/>
      <c r="E278" s="58" t="s">
        <v>165</v>
      </c>
      <c r="F278" s="58" t="s">
        <v>164</v>
      </c>
      <c r="G278" s="68" t="s">
        <v>11</v>
      </c>
      <c r="H278" s="43" t="s">
        <v>118</v>
      </c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>
        <v>322888.65000000002</v>
      </c>
      <c r="T278" s="64"/>
      <c r="U278" s="64">
        <f t="shared" si="6"/>
        <v>322888.65000000002</v>
      </c>
      <c r="V278" s="59" t="s">
        <v>19</v>
      </c>
      <c r="W278" s="59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</row>
    <row r="279" spans="1:181" ht="46.9" customHeight="1" x14ac:dyDescent="0.25">
      <c r="A279" s="155">
        <v>255</v>
      </c>
      <c r="B279" s="59" t="s">
        <v>151</v>
      </c>
      <c r="C279" s="59" t="s">
        <v>79</v>
      </c>
      <c r="D279" s="57" t="s">
        <v>183</v>
      </c>
      <c r="E279" s="58" t="s">
        <v>165</v>
      </c>
      <c r="F279" s="58" t="s">
        <v>164</v>
      </c>
      <c r="G279" s="57" t="s">
        <v>11</v>
      </c>
      <c r="H279" s="64" t="s">
        <v>119</v>
      </c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>
        <f>165000*1.9569</f>
        <v>322888.5</v>
      </c>
      <c r="U279" s="64">
        <f t="shared" si="6"/>
        <v>322888.5</v>
      </c>
      <c r="V279" s="59" t="s">
        <v>19</v>
      </c>
      <c r="W279" s="59" t="s">
        <v>530</v>
      </c>
    </row>
    <row r="280" spans="1:181" ht="46.9" customHeight="1" x14ac:dyDescent="0.25">
      <c r="A280" s="155">
        <v>256</v>
      </c>
      <c r="B280" s="59" t="s">
        <v>3</v>
      </c>
      <c r="C280" s="59" t="s">
        <v>79</v>
      </c>
      <c r="D280" s="57" t="s">
        <v>183</v>
      </c>
      <c r="E280" s="58">
        <v>2000</v>
      </c>
      <c r="F280" s="58" t="s">
        <v>162</v>
      </c>
      <c r="G280" s="57" t="s">
        <v>11</v>
      </c>
      <c r="H280" s="64" t="s">
        <v>119</v>
      </c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>
        <f>1000*2000*1.9569</f>
        <v>3913800</v>
      </c>
      <c r="U280" s="64">
        <f t="shared" si="6"/>
        <v>3913800</v>
      </c>
      <c r="V280" s="59" t="s">
        <v>19</v>
      </c>
      <c r="W280" s="59" t="s">
        <v>531</v>
      </c>
    </row>
    <row r="281" spans="1:181" ht="46.9" customHeight="1" x14ac:dyDescent="0.25">
      <c r="A281" s="155">
        <v>257</v>
      </c>
      <c r="B281" s="59" t="s">
        <v>202</v>
      </c>
      <c r="C281" s="62" t="s">
        <v>80</v>
      </c>
      <c r="D281" s="69" t="s">
        <v>206</v>
      </c>
      <c r="E281" s="58">
        <v>1</v>
      </c>
      <c r="F281" s="58" t="s">
        <v>108</v>
      </c>
      <c r="G281" s="59" t="s">
        <v>9</v>
      </c>
      <c r="H281" s="43" t="s">
        <v>118</v>
      </c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>
        <v>710600.07</v>
      </c>
      <c r="T281" s="64"/>
      <c r="U281" s="64">
        <f>I281+S281+T281</f>
        <v>710600.07</v>
      </c>
      <c r="V281" s="59" t="s">
        <v>19</v>
      </c>
      <c r="W281" s="59" t="s">
        <v>496</v>
      </c>
    </row>
    <row r="282" spans="1:181" ht="109.15" customHeight="1" x14ac:dyDescent="0.25">
      <c r="A282" s="155">
        <v>258</v>
      </c>
      <c r="B282" s="59" t="s">
        <v>770</v>
      </c>
      <c r="C282" s="59" t="s">
        <v>80</v>
      </c>
      <c r="D282" s="67" t="s">
        <v>295</v>
      </c>
      <c r="E282" s="58" t="s">
        <v>165</v>
      </c>
      <c r="F282" s="58" t="s">
        <v>164</v>
      </c>
      <c r="G282" s="57" t="s">
        <v>11</v>
      </c>
      <c r="H282" s="64" t="s">
        <v>248</v>
      </c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>
        <v>322888.64</v>
      </c>
      <c r="T282" s="64"/>
      <c r="U282" s="64">
        <f t="shared" si="6"/>
        <v>322888.64</v>
      </c>
      <c r="V282" s="59" t="s">
        <v>19</v>
      </c>
      <c r="W282" s="59" t="s">
        <v>532</v>
      </c>
    </row>
    <row r="283" spans="1:181" s="8" customFormat="1" ht="74.45" customHeight="1" x14ac:dyDescent="0.25">
      <c r="A283" s="155">
        <v>259</v>
      </c>
      <c r="B283" s="59" t="s">
        <v>771</v>
      </c>
      <c r="C283" s="59" t="s">
        <v>80</v>
      </c>
      <c r="D283" s="67" t="s">
        <v>296</v>
      </c>
      <c r="E283" s="58">
        <v>200</v>
      </c>
      <c r="F283" s="58" t="s">
        <v>127</v>
      </c>
      <c r="G283" s="57" t="s">
        <v>11</v>
      </c>
      <c r="H283" s="64" t="s">
        <v>119</v>
      </c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>
        <v>270316.36</v>
      </c>
      <c r="U283" s="64">
        <f t="shared" si="6"/>
        <v>270316.36</v>
      </c>
      <c r="V283" s="59" t="s">
        <v>19</v>
      </c>
      <c r="W283" s="59" t="s">
        <v>772</v>
      </c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</row>
    <row r="284" spans="1:181" ht="72" customHeight="1" x14ac:dyDescent="0.25">
      <c r="A284" s="155">
        <v>260</v>
      </c>
      <c r="B284" s="59" t="s">
        <v>773</v>
      </c>
      <c r="C284" s="59" t="s">
        <v>80</v>
      </c>
      <c r="D284" s="67" t="s">
        <v>296</v>
      </c>
      <c r="E284" s="58" t="s">
        <v>188</v>
      </c>
      <c r="F284" s="58" t="s">
        <v>164</v>
      </c>
      <c r="G284" s="57" t="s">
        <v>11</v>
      </c>
      <c r="H284" s="64" t="s">
        <v>118</v>
      </c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>
        <v>322888.64</v>
      </c>
      <c r="T284" s="64"/>
      <c r="U284" s="64">
        <f t="shared" si="6"/>
        <v>322888.64</v>
      </c>
      <c r="V284" s="59" t="s">
        <v>19</v>
      </c>
      <c r="W284" s="59" t="s">
        <v>772</v>
      </c>
    </row>
    <row r="285" spans="1:181" ht="46.9" customHeight="1" x14ac:dyDescent="0.25">
      <c r="A285" s="209">
        <v>261</v>
      </c>
      <c r="B285" s="59" t="s">
        <v>686</v>
      </c>
      <c r="C285" s="218" t="s">
        <v>80</v>
      </c>
      <c r="D285" s="211" t="s">
        <v>666</v>
      </c>
      <c r="E285" s="58">
        <v>1</v>
      </c>
      <c r="F285" s="58" t="s">
        <v>665</v>
      </c>
      <c r="G285" s="207" t="s">
        <v>9</v>
      </c>
      <c r="H285" s="216" t="s">
        <v>118</v>
      </c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>
        <f>4500000*1.29462</f>
        <v>5825790.0000000009</v>
      </c>
      <c r="T285" s="64"/>
      <c r="U285" s="64">
        <f t="shared" ref="U285" si="7">I285+S285+T285</f>
        <v>5825790.0000000009</v>
      </c>
      <c r="V285" s="59" t="s">
        <v>19</v>
      </c>
      <c r="W285" s="59" t="s">
        <v>496</v>
      </c>
    </row>
    <row r="286" spans="1:181" ht="49.15" customHeight="1" x14ac:dyDescent="0.25">
      <c r="A286" s="254"/>
      <c r="B286" s="59" t="s">
        <v>685</v>
      </c>
      <c r="C286" s="255"/>
      <c r="D286" s="256"/>
      <c r="E286" s="58" t="s">
        <v>188</v>
      </c>
      <c r="F286" s="58" t="s">
        <v>164</v>
      </c>
      <c r="G286" s="257"/>
      <c r="H286" s="258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59"/>
      <c r="W286" s="59"/>
    </row>
    <row r="287" spans="1:181" ht="43.9" customHeight="1" x14ac:dyDescent="0.25">
      <c r="A287" s="210"/>
      <c r="B287" s="59" t="s">
        <v>687</v>
      </c>
      <c r="C287" s="212"/>
      <c r="D287" s="213"/>
      <c r="E287" s="58">
        <v>700</v>
      </c>
      <c r="F287" s="58" t="s">
        <v>162</v>
      </c>
      <c r="G287" s="208"/>
      <c r="H287" s="217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59"/>
      <c r="W287" s="59"/>
    </row>
    <row r="288" spans="1:181" s="31" customFormat="1" ht="94.9" customHeight="1" x14ac:dyDescent="0.25">
      <c r="A288" s="155">
        <v>262</v>
      </c>
      <c r="B288" s="59" t="s">
        <v>770</v>
      </c>
      <c r="C288" s="59" t="s">
        <v>80</v>
      </c>
      <c r="D288" s="69" t="s">
        <v>289</v>
      </c>
      <c r="E288" s="58" t="s">
        <v>588</v>
      </c>
      <c r="F288" s="58" t="s">
        <v>164</v>
      </c>
      <c r="G288" s="57" t="s">
        <v>11</v>
      </c>
      <c r="H288" s="64" t="s">
        <v>118</v>
      </c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>
        <v>538147.74</v>
      </c>
      <c r="T288" s="64"/>
      <c r="U288" s="64">
        <f t="shared" si="6"/>
        <v>538147.74</v>
      </c>
      <c r="V288" s="59" t="s">
        <v>19</v>
      </c>
      <c r="W288" s="59" t="s">
        <v>533</v>
      </c>
    </row>
    <row r="289" spans="1:181" s="31" customFormat="1" ht="93.6" customHeight="1" x14ac:dyDescent="0.25">
      <c r="A289" s="155">
        <v>263</v>
      </c>
      <c r="B289" s="59" t="s">
        <v>589</v>
      </c>
      <c r="C289" s="59" t="s">
        <v>80</v>
      </c>
      <c r="D289" s="69" t="s">
        <v>289</v>
      </c>
      <c r="E289" s="58" t="s">
        <v>588</v>
      </c>
      <c r="F289" s="58" t="s">
        <v>164</v>
      </c>
      <c r="G289" s="57" t="s">
        <v>11</v>
      </c>
      <c r="H289" s="64" t="s">
        <v>118</v>
      </c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>
        <v>538147.74</v>
      </c>
      <c r="T289" s="64"/>
      <c r="U289" s="64">
        <f t="shared" si="6"/>
        <v>538147.74</v>
      </c>
      <c r="V289" s="59" t="s">
        <v>19</v>
      </c>
      <c r="W289" s="59" t="s">
        <v>533</v>
      </c>
    </row>
    <row r="290" spans="1:181" s="7" customFormat="1" ht="46.9" customHeight="1" x14ac:dyDescent="0.25">
      <c r="A290" s="155">
        <v>264</v>
      </c>
      <c r="B290" s="59" t="s">
        <v>146</v>
      </c>
      <c r="C290" s="59" t="s">
        <v>80</v>
      </c>
      <c r="D290" s="69" t="s">
        <v>289</v>
      </c>
      <c r="E290" s="58">
        <v>150</v>
      </c>
      <c r="F290" s="58" t="s">
        <v>653</v>
      </c>
      <c r="G290" s="57" t="s">
        <v>11</v>
      </c>
      <c r="H290" s="64" t="s">
        <v>118</v>
      </c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>
        <v>202737.28</v>
      </c>
      <c r="T290" s="64"/>
      <c r="U290" s="64">
        <f t="shared" si="6"/>
        <v>202737.28</v>
      </c>
      <c r="V290" s="59" t="s">
        <v>19</v>
      </c>
      <c r="W290" s="59" t="s">
        <v>534</v>
      </c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</row>
    <row r="291" spans="1:181" s="8" customFormat="1" ht="42" customHeight="1" x14ac:dyDescent="0.25">
      <c r="A291" s="155">
        <v>265</v>
      </c>
      <c r="B291" s="59" t="s">
        <v>146</v>
      </c>
      <c r="C291" s="59" t="s">
        <v>81</v>
      </c>
      <c r="D291" s="59" t="s">
        <v>194</v>
      </c>
      <c r="E291" s="58">
        <v>200</v>
      </c>
      <c r="F291" s="58" t="s">
        <v>127</v>
      </c>
      <c r="G291" s="57" t="s">
        <v>11</v>
      </c>
      <c r="H291" s="64" t="s">
        <v>119</v>
      </c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>
        <v>270316.37</v>
      </c>
      <c r="U291" s="64">
        <f t="shared" si="6"/>
        <v>270316.37</v>
      </c>
      <c r="V291" s="59" t="s">
        <v>19</v>
      </c>
      <c r="W291" s="59" t="s">
        <v>496</v>
      </c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</row>
    <row r="292" spans="1:181" s="8" customFormat="1" ht="71.45" customHeight="1" x14ac:dyDescent="0.25">
      <c r="A292" s="155">
        <v>266</v>
      </c>
      <c r="B292" s="59" t="s">
        <v>153</v>
      </c>
      <c r="C292" s="59" t="s">
        <v>81</v>
      </c>
      <c r="D292" s="67" t="s">
        <v>194</v>
      </c>
      <c r="E292" s="58" t="s">
        <v>188</v>
      </c>
      <c r="F292" s="58" t="s">
        <v>164</v>
      </c>
      <c r="G292" s="57" t="s">
        <v>11</v>
      </c>
      <c r="H292" s="64" t="s">
        <v>119</v>
      </c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>
        <v>322888.64</v>
      </c>
      <c r="U292" s="64">
        <f t="shared" si="6"/>
        <v>322888.64</v>
      </c>
      <c r="V292" s="59" t="s">
        <v>19</v>
      </c>
      <c r="W292" s="59" t="s">
        <v>496</v>
      </c>
      <c r="X292" s="4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</row>
    <row r="293" spans="1:181" ht="46.9" customHeight="1" x14ac:dyDescent="0.25">
      <c r="A293" s="155">
        <v>267</v>
      </c>
      <c r="B293" s="77" t="s">
        <v>155</v>
      </c>
      <c r="C293" s="77" t="s">
        <v>81</v>
      </c>
      <c r="D293" s="57" t="s">
        <v>196</v>
      </c>
      <c r="E293" s="58" t="s">
        <v>166</v>
      </c>
      <c r="F293" s="58" t="s">
        <v>164</v>
      </c>
      <c r="G293" s="57" t="s">
        <v>11</v>
      </c>
      <c r="H293" s="64" t="s">
        <v>119</v>
      </c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>
        <v>645777.29</v>
      </c>
      <c r="U293" s="64">
        <f t="shared" si="6"/>
        <v>645777.29</v>
      </c>
      <c r="V293" s="59" t="s">
        <v>19</v>
      </c>
      <c r="W293" s="59" t="s">
        <v>496</v>
      </c>
    </row>
    <row r="294" spans="1:181" ht="31.15" customHeight="1" x14ac:dyDescent="0.25">
      <c r="A294" s="155">
        <v>268</v>
      </c>
      <c r="B294" s="56" t="s">
        <v>3</v>
      </c>
      <c r="C294" s="56" t="s">
        <v>81</v>
      </c>
      <c r="D294" s="57" t="s">
        <v>196</v>
      </c>
      <c r="E294" s="58">
        <v>720</v>
      </c>
      <c r="F294" s="58" t="s">
        <v>162</v>
      </c>
      <c r="G294" s="57" t="s">
        <v>11</v>
      </c>
      <c r="H294" s="64" t="s">
        <v>119</v>
      </c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>
        <f>1000*720*1.9569</f>
        <v>1408968</v>
      </c>
      <c r="U294" s="64">
        <f t="shared" si="6"/>
        <v>1408968</v>
      </c>
      <c r="V294" s="59" t="s">
        <v>19</v>
      </c>
      <c r="W294" s="59" t="s">
        <v>496</v>
      </c>
    </row>
    <row r="295" spans="1:181" ht="42" customHeight="1" x14ac:dyDescent="0.25">
      <c r="A295" s="155">
        <v>269</v>
      </c>
      <c r="B295" s="59" t="s">
        <v>146</v>
      </c>
      <c r="C295" s="59" t="s">
        <v>81</v>
      </c>
      <c r="D295" s="57" t="s">
        <v>196</v>
      </c>
      <c r="E295" s="58">
        <v>200</v>
      </c>
      <c r="F295" s="58" t="s">
        <v>127</v>
      </c>
      <c r="G295" s="57" t="s">
        <v>11</v>
      </c>
      <c r="H295" s="64" t="s">
        <v>119</v>
      </c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>
        <f>T299/500*200</f>
        <v>270316.36000000004</v>
      </c>
      <c r="U295" s="64">
        <f t="shared" si="6"/>
        <v>270316.36000000004</v>
      </c>
      <c r="V295" s="59" t="s">
        <v>19</v>
      </c>
      <c r="W295" s="59" t="s">
        <v>496</v>
      </c>
    </row>
    <row r="296" spans="1:181" s="8" customFormat="1" ht="47.45" customHeight="1" x14ac:dyDescent="0.25">
      <c r="A296" s="209">
        <v>270</v>
      </c>
      <c r="B296" s="56" t="s">
        <v>689</v>
      </c>
      <c r="C296" s="211" t="s">
        <v>77</v>
      </c>
      <c r="D296" s="211" t="s">
        <v>691</v>
      </c>
      <c r="E296" s="58">
        <v>500</v>
      </c>
      <c r="F296" s="58" t="s">
        <v>653</v>
      </c>
      <c r="G296" s="207" t="s">
        <v>9</v>
      </c>
      <c r="H296" s="216" t="s">
        <v>119</v>
      </c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>
        <v>675790.9</v>
      </c>
      <c r="U296" s="64">
        <f t="shared" ref="U296:U299" si="8">I296+S296+T296</f>
        <v>675790.9</v>
      </c>
      <c r="V296" s="59" t="s">
        <v>19</v>
      </c>
      <c r="W296" s="59" t="s">
        <v>496</v>
      </c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</row>
    <row r="297" spans="1:181" s="8" customFormat="1" ht="38.450000000000003" customHeight="1" x14ac:dyDescent="0.25">
      <c r="A297" s="210"/>
      <c r="B297" s="56" t="s">
        <v>688</v>
      </c>
      <c r="C297" s="213"/>
      <c r="D297" s="213"/>
      <c r="E297" s="58" t="s">
        <v>168</v>
      </c>
      <c r="F297" s="58" t="s">
        <v>164</v>
      </c>
      <c r="G297" s="208"/>
      <c r="H297" s="217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>
        <v>645777.29</v>
      </c>
      <c r="U297" s="64">
        <f t="shared" si="8"/>
        <v>645777.29</v>
      </c>
      <c r="V297" s="59" t="s">
        <v>19</v>
      </c>
      <c r="W297" s="59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</row>
    <row r="298" spans="1:181" s="8" customFormat="1" ht="54.6" customHeight="1" x14ac:dyDescent="0.25">
      <c r="A298" s="155">
        <v>271</v>
      </c>
      <c r="B298" s="59" t="s">
        <v>153</v>
      </c>
      <c r="C298" s="59" t="s">
        <v>81</v>
      </c>
      <c r="D298" s="59" t="s">
        <v>198</v>
      </c>
      <c r="E298" s="58" t="s">
        <v>166</v>
      </c>
      <c r="F298" s="58" t="s">
        <v>164</v>
      </c>
      <c r="G298" s="57" t="s">
        <v>11</v>
      </c>
      <c r="H298" s="64" t="s">
        <v>119</v>
      </c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>
        <v>645777.29</v>
      </c>
      <c r="U298" s="64">
        <f t="shared" si="8"/>
        <v>645777.29</v>
      </c>
      <c r="V298" s="59" t="s">
        <v>19</v>
      </c>
      <c r="W298" s="59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</row>
    <row r="299" spans="1:181" s="8" customFormat="1" ht="38.450000000000003" customHeight="1" x14ac:dyDescent="0.25">
      <c r="A299" s="155">
        <v>272</v>
      </c>
      <c r="B299" s="59" t="s">
        <v>146</v>
      </c>
      <c r="C299" s="59" t="s">
        <v>84</v>
      </c>
      <c r="D299" s="59" t="s">
        <v>690</v>
      </c>
      <c r="E299" s="58">
        <v>500</v>
      </c>
      <c r="F299" s="58" t="s">
        <v>653</v>
      </c>
      <c r="G299" s="57" t="s">
        <v>11</v>
      </c>
      <c r="H299" s="64" t="s">
        <v>119</v>
      </c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>
        <v>675790.9</v>
      </c>
      <c r="U299" s="64">
        <f t="shared" si="8"/>
        <v>675790.9</v>
      </c>
      <c r="V299" s="59" t="s">
        <v>19</v>
      </c>
      <c r="W299" s="59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</row>
    <row r="300" spans="1:181" s="36" customFormat="1" ht="42" customHeight="1" x14ac:dyDescent="0.25">
      <c r="A300" s="155">
        <v>273</v>
      </c>
      <c r="B300" s="247" t="s">
        <v>320</v>
      </c>
      <c r="C300" s="248"/>
      <c r="D300" s="248"/>
      <c r="E300" s="63">
        <f>SUM(E301:E310)</f>
        <v>4000</v>
      </c>
      <c r="F300" s="64" t="s">
        <v>127</v>
      </c>
      <c r="G300" s="59"/>
      <c r="H300" s="59"/>
      <c r="I300" s="64">
        <f>SUM(I301:I310)</f>
        <v>0</v>
      </c>
      <c r="J300" s="64">
        <f>SUM(J301:J310)</f>
        <v>0</v>
      </c>
      <c r="K300" s="64"/>
      <c r="L300" s="64">
        <f>SUM(L301:L310)</f>
        <v>0</v>
      </c>
      <c r="M300" s="64"/>
      <c r="N300" s="64">
        <f>SUM(N301:N310)</f>
        <v>0</v>
      </c>
      <c r="O300" s="64"/>
      <c r="P300" s="64">
        <f>SUM(P301:P310)</f>
        <v>0</v>
      </c>
      <c r="Q300" s="64"/>
      <c r="R300" s="64">
        <f>SUM(R301:R310)</f>
        <v>0</v>
      </c>
      <c r="S300" s="64">
        <f>SUM(S301:S310)</f>
        <v>2397849</v>
      </c>
      <c r="T300" s="64">
        <f>SUM(T301:T310)</f>
        <v>13535935.999999998</v>
      </c>
      <c r="U300" s="64">
        <f>R300+S300+T300</f>
        <v>15933784.999999998</v>
      </c>
      <c r="V300" s="107"/>
      <c r="W300" s="42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</row>
    <row r="301" spans="1:181" s="8" customFormat="1" ht="78" customHeight="1" x14ac:dyDescent="0.25">
      <c r="A301" s="155">
        <v>274</v>
      </c>
      <c r="B301" s="70" t="s">
        <v>149</v>
      </c>
      <c r="C301" s="56" t="s">
        <v>79</v>
      </c>
      <c r="D301" s="56" t="s">
        <v>303</v>
      </c>
      <c r="E301" s="58">
        <v>450</v>
      </c>
      <c r="F301" s="71" t="s">
        <v>150</v>
      </c>
      <c r="G301" s="57" t="s">
        <v>9</v>
      </c>
      <c r="H301" s="60" t="s">
        <v>119</v>
      </c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>
        <f>4229.98*450</f>
        <v>1903490.9999999998</v>
      </c>
      <c r="U301" s="64">
        <f t="shared" ref="U301:U310" si="9">I301+S301+T301</f>
        <v>1903490.9999999998</v>
      </c>
      <c r="V301" s="59" t="s">
        <v>19</v>
      </c>
      <c r="W301" s="59" t="s">
        <v>496</v>
      </c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</row>
    <row r="302" spans="1:181" s="8" customFormat="1" ht="49.15" customHeight="1" x14ac:dyDescent="0.25">
      <c r="A302" s="155">
        <v>275</v>
      </c>
      <c r="B302" s="56" t="s">
        <v>148</v>
      </c>
      <c r="C302" s="56" t="s">
        <v>75</v>
      </c>
      <c r="D302" s="56" t="s">
        <v>646</v>
      </c>
      <c r="E302" s="58">
        <v>150</v>
      </c>
      <c r="F302" s="58" t="s">
        <v>127</v>
      </c>
      <c r="G302" s="59" t="s">
        <v>9</v>
      </c>
      <c r="H302" s="58" t="s">
        <v>118</v>
      </c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>
        <f>2997.23*150</f>
        <v>449584.5</v>
      </c>
      <c r="T302" s="64"/>
      <c r="U302" s="64">
        <f t="shared" si="9"/>
        <v>449584.5</v>
      </c>
      <c r="V302" s="59" t="s">
        <v>19</v>
      </c>
      <c r="W302" s="59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</row>
    <row r="303" spans="1:181" s="8" customFormat="1" ht="49.15" customHeight="1" x14ac:dyDescent="0.25">
      <c r="A303" s="155">
        <v>276</v>
      </c>
      <c r="B303" s="56" t="s">
        <v>148</v>
      </c>
      <c r="C303" s="56" t="s">
        <v>75</v>
      </c>
      <c r="D303" s="57" t="s">
        <v>713</v>
      </c>
      <c r="E303" s="58">
        <v>450</v>
      </c>
      <c r="F303" s="58" t="s">
        <v>127</v>
      </c>
      <c r="G303" s="59" t="s">
        <v>11</v>
      </c>
      <c r="H303" s="60" t="s">
        <v>119</v>
      </c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>
        <f t="shared" ref="T303:T304" si="10">4229.98*450</f>
        <v>1903490.9999999998</v>
      </c>
      <c r="U303" s="64">
        <f t="shared" ref="U303" si="11">I303+S303+T303</f>
        <v>1903490.9999999998</v>
      </c>
      <c r="V303" s="59"/>
      <c r="W303" s="59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</row>
    <row r="304" spans="1:181" s="8" customFormat="1" ht="49.15" customHeight="1" x14ac:dyDescent="0.25">
      <c r="A304" s="155">
        <v>277</v>
      </c>
      <c r="B304" s="56" t="s">
        <v>148</v>
      </c>
      <c r="C304" s="56" t="s">
        <v>75</v>
      </c>
      <c r="D304" s="57" t="s">
        <v>651</v>
      </c>
      <c r="E304" s="58">
        <v>450</v>
      </c>
      <c r="F304" s="58" t="s">
        <v>127</v>
      </c>
      <c r="G304" s="59" t="s">
        <v>11</v>
      </c>
      <c r="H304" s="60" t="s">
        <v>119</v>
      </c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>
        <f t="shared" si="10"/>
        <v>1903490.9999999998</v>
      </c>
      <c r="U304" s="64">
        <f t="shared" si="9"/>
        <v>1903490.9999999998</v>
      </c>
      <c r="V304" s="59" t="s">
        <v>19</v>
      </c>
      <c r="W304" s="59" t="s">
        <v>496</v>
      </c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</row>
    <row r="305" spans="1:181" s="8" customFormat="1" ht="58.9" customHeight="1" x14ac:dyDescent="0.25">
      <c r="A305" s="155">
        <v>278</v>
      </c>
      <c r="B305" s="70" t="s">
        <v>147</v>
      </c>
      <c r="C305" s="59" t="s">
        <v>74</v>
      </c>
      <c r="D305" s="57" t="s">
        <v>280</v>
      </c>
      <c r="E305" s="58">
        <v>450</v>
      </c>
      <c r="F305" s="71" t="s">
        <v>150</v>
      </c>
      <c r="G305" s="57" t="s">
        <v>9</v>
      </c>
      <c r="H305" s="60" t="s">
        <v>119</v>
      </c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>
        <f>4229.98*450</f>
        <v>1903490.9999999998</v>
      </c>
      <c r="U305" s="64">
        <f t="shared" si="9"/>
        <v>1903490.9999999998</v>
      </c>
      <c r="V305" s="59" t="s">
        <v>19</v>
      </c>
      <c r="W305" s="59" t="s">
        <v>496</v>
      </c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</row>
    <row r="306" spans="1:181" s="8" customFormat="1" ht="58.9" customHeight="1" x14ac:dyDescent="0.25">
      <c r="A306" s="155">
        <v>279</v>
      </c>
      <c r="B306" s="70" t="s">
        <v>147</v>
      </c>
      <c r="C306" s="59" t="s">
        <v>74</v>
      </c>
      <c r="D306" s="117" t="s">
        <v>692</v>
      </c>
      <c r="E306" s="58">
        <v>450</v>
      </c>
      <c r="F306" s="71" t="s">
        <v>150</v>
      </c>
      <c r="G306" s="57" t="s">
        <v>9</v>
      </c>
      <c r="H306" s="58" t="s">
        <v>118</v>
      </c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>
        <f>2997.33*450</f>
        <v>1348798.5</v>
      </c>
      <c r="T306" s="64"/>
      <c r="U306" s="64">
        <f t="shared" si="9"/>
        <v>1348798.5</v>
      </c>
      <c r="V306" s="59"/>
      <c r="W306" s="59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</row>
    <row r="307" spans="1:181" ht="56.45" customHeight="1" x14ac:dyDescent="0.25">
      <c r="A307" s="155">
        <v>280</v>
      </c>
      <c r="B307" s="70" t="s">
        <v>148</v>
      </c>
      <c r="C307" s="59" t="s">
        <v>84</v>
      </c>
      <c r="D307" s="69" t="s">
        <v>281</v>
      </c>
      <c r="E307" s="58">
        <v>200</v>
      </c>
      <c r="F307" s="71" t="s">
        <v>150</v>
      </c>
      <c r="G307" s="57" t="s">
        <v>9</v>
      </c>
      <c r="H307" s="60" t="s">
        <v>118</v>
      </c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>
        <f>2997.33*200</f>
        <v>599466</v>
      </c>
      <c r="T307" s="64"/>
      <c r="U307" s="64">
        <f t="shared" si="9"/>
        <v>599466</v>
      </c>
      <c r="V307" s="59" t="s">
        <v>19</v>
      </c>
      <c r="W307" s="59" t="s">
        <v>534</v>
      </c>
    </row>
    <row r="308" spans="1:181" s="8" customFormat="1" ht="49.15" customHeight="1" x14ac:dyDescent="0.25">
      <c r="A308" s="155">
        <v>281</v>
      </c>
      <c r="B308" s="70" t="s">
        <v>147</v>
      </c>
      <c r="C308" s="56" t="s">
        <v>77</v>
      </c>
      <c r="D308" s="57" t="s">
        <v>664</v>
      </c>
      <c r="E308" s="58">
        <v>450</v>
      </c>
      <c r="F308" s="71" t="s">
        <v>150</v>
      </c>
      <c r="G308" s="57" t="s">
        <v>9</v>
      </c>
      <c r="H308" s="60" t="s">
        <v>119</v>
      </c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>
        <f>4229.98*450</f>
        <v>1903490.9999999998</v>
      </c>
      <c r="U308" s="64">
        <f t="shared" si="9"/>
        <v>1903490.9999999998</v>
      </c>
      <c r="V308" s="59" t="s">
        <v>19</v>
      </c>
      <c r="W308" s="42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</row>
    <row r="309" spans="1:181" s="8" customFormat="1" ht="62.45" customHeight="1" x14ac:dyDescent="0.25">
      <c r="A309" s="155">
        <v>282</v>
      </c>
      <c r="B309" s="70" t="s">
        <v>177</v>
      </c>
      <c r="C309" s="56" t="s">
        <v>82</v>
      </c>
      <c r="D309" s="57" t="s">
        <v>682</v>
      </c>
      <c r="E309" s="58">
        <v>700</v>
      </c>
      <c r="F309" s="71" t="s">
        <v>127</v>
      </c>
      <c r="G309" s="59" t="s">
        <v>9</v>
      </c>
      <c r="H309" s="60" t="s">
        <v>119</v>
      </c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>
        <f>4229.98*700</f>
        <v>2960985.9999999995</v>
      </c>
      <c r="U309" s="64">
        <f t="shared" si="9"/>
        <v>2960985.9999999995</v>
      </c>
      <c r="V309" s="59" t="s">
        <v>19</v>
      </c>
      <c r="W309" s="59" t="s">
        <v>512</v>
      </c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</row>
    <row r="310" spans="1:181" s="8" customFormat="1" ht="46.9" customHeight="1" x14ac:dyDescent="0.25">
      <c r="A310" s="155">
        <v>283</v>
      </c>
      <c r="B310" s="70" t="s">
        <v>149</v>
      </c>
      <c r="C310" s="56" t="s">
        <v>82</v>
      </c>
      <c r="D310" s="59" t="s">
        <v>245</v>
      </c>
      <c r="E310" s="58">
        <v>250</v>
      </c>
      <c r="F310" s="71" t="s">
        <v>150</v>
      </c>
      <c r="G310" s="57" t="s">
        <v>9</v>
      </c>
      <c r="H310" s="60" t="s">
        <v>119</v>
      </c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>
        <f>4229.98*250</f>
        <v>1057495</v>
      </c>
      <c r="U310" s="64">
        <f t="shared" si="9"/>
        <v>1057495</v>
      </c>
      <c r="V310" s="59" t="s">
        <v>19</v>
      </c>
      <c r="W310" s="59" t="s">
        <v>529</v>
      </c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</row>
    <row r="311" spans="1:181" s="37" customFormat="1" ht="34.9" customHeight="1" x14ac:dyDescent="0.25">
      <c r="A311" s="155">
        <v>284</v>
      </c>
      <c r="B311" s="247" t="s">
        <v>714</v>
      </c>
      <c r="C311" s="248"/>
      <c r="D311" s="248"/>
      <c r="E311" s="59"/>
      <c r="F311" s="59"/>
      <c r="G311" s="59"/>
      <c r="H311" s="59"/>
      <c r="I311" s="64">
        <f>SUM(I312:I409)</f>
        <v>0</v>
      </c>
      <c r="J311" s="64">
        <f>SUM(J312:J409)</f>
        <v>0</v>
      </c>
      <c r="K311" s="64"/>
      <c r="L311" s="64">
        <f>SUM(L312:L409)</f>
        <v>0</v>
      </c>
      <c r="M311" s="64"/>
      <c r="N311" s="64">
        <f>SUM(N312:N409)</f>
        <v>0</v>
      </c>
      <c r="O311" s="64"/>
      <c r="P311" s="64">
        <f>SUM(P312:P409)</f>
        <v>0</v>
      </c>
      <c r="Q311" s="64"/>
      <c r="R311" s="64">
        <f>SUM(R312:R409)</f>
        <v>0</v>
      </c>
      <c r="S311" s="64">
        <f>SUM(S312:S409)</f>
        <v>20963863.110000007</v>
      </c>
      <c r="T311" s="64">
        <f>SUM(T312:T409)</f>
        <v>31133351.79000001</v>
      </c>
      <c r="U311" s="64">
        <f>R311+S311+T311</f>
        <v>52097214.900000021</v>
      </c>
      <c r="V311" s="107"/>
      <c r="W311" s="42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</row>
    <row r="312" spans="1:181" s="8" customFormat="1" ht="55.15" customHeight="1" x14ac:dyDescent="0.25">
      <c r="A312" s="155">
        <v>285</v>
      </c>
      <c r="B312" s="67" t="s">
        <v>67</v>
      </c>
      <c r="C312" s="56" t="s">
        <v>82</v>
      </c>
      <c r="D312" s="59" t="s">
        <v>774</v>
      </c>
      <c r="E312" s="71">
        <v>1</v>
      </c>
      <c r="F312" s="71" t="s">
        <v>108</v>
      </c>
      <c r="G312" s="57" t="s">
        <v>9</v>
      </c>
      <c r="H312" s="60" t="s">
        <v>118</v>
      </c>
      <c r="I312" s="72"/>
      <c r="J312" s="72"/>
      <c r="K312" s="72"/>
      <c r="L312" s="72"/>
      <c r="M312" s="72"/>
      <c r="N312" s="72"/>
      <c r="O312" s="72"/>
      <c r="P312" s="64"/>
      <c r="Q312" s="64"/>
      <c r="R312" s="64"/>
      <c r="S312" s="64">
        <v>861432.27</v>
      </c>
      <c r="T312" s="64"/>
      <c r="U312" s="64">
        <f>I312+S312+T312</f>
        <v>861432.27</v>
      </c>
      <c r="V312" s="59" t="s">
        <v>19</v>
      </c>
      <c r="W312" s="59" t="s">
        <v>496</v>
      </c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</row>
    <row r="313" spans="1:181" s="8" customFormat="1" ht="51.6" customHeight="1" x14ac:dyDescent="0.25">
      <c r="A313" s="155">
        <v>286</v>
      </c>
      <c r="B313" s="67" t="s">
        <v>135</v>
      </c>
      <c r="C313" s="56" t="s">
        <v>82</v>
      </c>
      <c r="D313" s="59" t="s">
        <v>643</v>
      </c>
      <c r="E313" s="71">
        <v>2400</v>
      </c>
      <c r="F313" s="71" t="s">
        <v>128</v>
      </c>
      <c r="G313" s="57" t="s">
        <v>9</v>
      </c>
      <c r="H313" s="60" t="s">
        <v>118</v>
      </c>
      <c r="I313" s="72"/>
      <c r="J313" s="72"/>
      <c r="K313" s="72"/>
      <c r="L313" s="72"/>
      <c r="M313" s="72"/>
      <c r="N313" s="72"/>
      <c r="O313" s="72"/>
      <c r="P313" s="64"/>
      <c r="Q313" s="64"/>
      <c r="R313" s="64"/>
      <c r="S313" s="64">
        <v>157000</v>
      </c>
      <c r="T313" s="64"/>
      <c r="U313" s="64">
        <f t="shared" ref="U313:U392" si="12">I313+S313+T313</f>
        <v>157000</v>
      </c>
      <c r="V313" s="59" t="s">
        <v>19</v>
      </c>
      <c r="W313" s="59" t="s">
        <v>496</v>
      </c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</row>
    <row r="314" spans="1:181" s="8" customFormat="1" ht="120" customHeight="1" x14ac:dyDescent="0.25">
      <c r="A314" s="155">
        <v>287</v>
      </c>
      <c r="B314" s="67" t="s">
        <v>8</v>
      </c>
      <c r="C314" s="56" t="s">
        <v>82</v>
      </c>
      <c r="D314" s="59" t="s">
        <v>603</v>
      </c>
      <c r="E314" s="71">
        <v>562.5</v>
      </c>
      <c r="F314" s="71" t="s">
        <v>604</v>
      </c>
      <c r="G314" s="57" t="s">
        <v>9</v>
      </c>
      <c r="H314" s="60" t="s">
        <v>119</v>
      </c>
      <c r="I314" s="72"/>
      <c r="J314" s="72"/>
      <c r="K314" s="72"/>
      <c r="L314" s="72"/>
      <c r="M314" s="72"/>
      <c r="N314" s="72"/>
      <c r="O314" s="72"/>
      <c r="P314" s="64"/>
      <c r="Q314" s="64"/>
      <c r="R314" s="64"/>
      <c r="S314" s="64"/>
      <c r="T314" s="64">
        <v>1215696.3899999999</v>
      </c>
      <c r="U314" s="64">
        <f t="shared" si="12"/>
        <v>1215696.3899999999</v>
      </c>
      <c r="V314" s="59" t="s">
        <v>19</v>
      </c>
      <c r="W314" s="59" t="s">
        <v>535</v>
      </c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</row>
    <row r="315" spans="1:181" s="8" customFormat="1" ht="112.9" customHeight="1" x14ac:dyDescent="0.25">
      <c r="A315" s="155">
        <v>288</v>
      </c>
      <c r="B315" s="67" t="s">
        <v>136</v>
      </c>
      <c r="C315" s="56" t="s">
        <v>82</v>
      </c>
      <c r="D315" s="59" t="s">
        <v>603</v>
      </c>
      <c r="E315" s="71">
        <v>12500</v>
      </c>
      <c r="F315" s="71" t="s">
        <v>128</v>
      </c>
      <c r="G315" s="57" t="s">
        <v>9</v>
      </c>
      <c r="H315" s="60" t="s">
        <v>119</v>
      </c>
      <c r="I315" s="72"/>
      <c r="J315" s="72"/>
      <c r="K315" s="72"/>
      <c r="L315" s="72"/>
      <c r="M315" s="72"/>
      <c r="N315" s="72"/>
      <c r="O315" s="72"/>
      <c r="P315" s="64"/>
      <c r="Q315" s="64"/>
      <c r="R315" s="64"/>
      <c r="S315" s="64"/>
      <c r="T315" s="64">
        <v>95625</v>
      </c>
      <c r="U315" s="64">
        <f t="shared" si="12"/>
        <v>95625</v>
      </c>
      <c r="V315" s="59" t="s">
        <v>19</v>
      </c>
      <c r="W315" s="59" t="s">
        <v>535</v>
      </c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</row>
    <row r="316" spans="1:181" s="8" customFormat="1" ht="52.9" customHeight="1" x14ac:dyDescent="0.25">
      <c r="A316" s="155">
        <v>289</v>
      </c>
      <c r="B316" s="67" t="s">
        <v>7</v>
      </c>
      <c r="C316" s="62" t="s">
        <v>82</v>
      </c>
      <c r="D316" s="59" t="s">
        <v>245</v>
      </c>
      <c r="E316" s="71">
        <v>1080</v>
      </c>
      <c r="F316" s="71" t="s">
        <v>599</v>
      </c>
      <c r="G316" s="59" t="s">
        <v>9</v>
      </c>
      <c r="H316" s="60" t="s">
        <v>119</v>
      </c>
      <c r="I316" s="72"/>
      <c r="J316" s="72"/>
      <c r="K316" s="72"/>
      <c r="L316" s="72"/>
      <c r="M316" s="72"/>
      <c r="N316" s="72"/>
      <c r="O316" s="72"/>
      <c r="P316" s="64"/>
      <c r="Q316" s="64"/>
      <c r="R316" s="64"/>
      <c r="S316" s="64"/>
      <c r="T316" s="64">
        <v>253062.04</v>
      </c>
      <c r="U316" s="64">
        <f t="shared" si="12"/>
        <v>253062.04</v>
      </c>
      <c r="V316" s="59" t="s">
        <v>19</v>
      </c>
      <c r="W316" s="59" t="s">
        <v>529</v>
      </c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</row>
    <row r="317" spans="1:181" ht="202.9" customHeight="1" x14ac:dyDescent="0.25">
      <c r="A317" s="155">
        <v>290</v>
      </c>
      <c r="B317" s="67" t="s">
        <v>536</v>
      </c>
      <c r="C317" s="62" t="s">
        <v>82</v>
      </c>
      <c r="D317" s="57" t="s">
        <v>602</v>
      </c>
      <c r="E317" s="71">
        <v>2685</v>
      </c>
      <c r="F317" s="71" t="s">
        <v>599</v>
      </c>
      <c r="G317" s="59" t="s">
        <v>9</v>
      </c>
      <c r="H317" s="60" t="s">
        <v>123</v>
      </c>
      <c r="I317" s="72"/>
      <c r="J317" s="72"/>
      <c r="K317" s="72"/>
      <c r="L317" s="72"/>
      <c r="M317" s="72"/>
      <c r="N317" s="72"/>
      <c r="O317" s="72"/>
      <c r="P317" s="64"/>
      <c r="Q317" s="64"/>
      <c r="R317" s="64"/>
      <c r="S317" s="64">
        <v>445803.4</v>
      </c>
      <c r="T317" s="64"/>
      <c r="U317" s="64">
        <f t="shared" si="12"/>
        <v>445803.4</v>
      </c>
      <c r="V317" s="59" t="s">
        <v>19</v>
      </c>
      <c r="W317" s="77" t="s">
        <v>775</v>
      </c>
      <c r="X317" s="41"/>
    </row>
    <row r="318" spans="1:181" ht="229.9" customHeight="1" x14ac:dyDescent="0.25">
      <c r="A318" s="155">
        <v>291</v>
      </c>
      <c r="B318" s="67" t="s">
        <v>554</v>
      </c>
      <c r="C318" s="62" t="s">
        <v>82</v>
      </c>
      <c r="D318" s="57" t="s">
        <v>555</v>
      </c>
      <c r="E318" s="71">
        <v>1</v>
      </c>
      <c r="F318" s="71" t="s">
        <v>108</v>
      </c>
      <c r="G318" s="59" t="s">
        <v>9</v>
      </c>
      <c r="H318" s="60" t="s">
        <v>248</v>
      </c>
      <c r="I318" s="72"/>
      <c r="J318" s="72"/>
      <c r="K318" s="72"/>
      <c r="L318" s="72"/>
      <c r="M318" s="72"/>
      <c r="N318" s="72"/>
      <c r="O318" s="72"/>
      <c r="P318" s="64"/>
      <c r="Q318" s="64"/>
      <c r="R318" s="64"/>
      <c r="S318" s="64">
        <v>445803.4</v>
      </c>
      <c r="T318" s="64"/>
      <c r="U318" s="64">
        <f t="shared" si="12"/>
        <v>445803.4</v>
      </c>
      <c r="V318" s="59" t="s">
        <v>19</v>
      </c>
      <c r="W318" s="77" t="s">
        <v>776</v>
      </c>
      <c r="X318" s="41"/>
    </row>
    <row r="319" spans="1:181" s="8" customFormat="1" ht="46.9" customHeight="1" x14ac:dyDescent="0.25">
      <c r="A319" s="155">
        <v>292</v>
      </c>
      <c r="B319" s="67" t="s">
        <v>139</v>
      </c>
      <c r="C319" s="56" t="s">
        <v>79</v>
      </c>
      <c r="D319" s="73" t="s">
        <v>606</v>
      </c>
      <c r="E319" s="58">
        <v>1</v>
      </c>
      <c r="F319" s="71" t="s">
        <v>108</v>
      </c>
      <c r="G319" s="57" t="s">
        <v>9</v>
      </c>
      <c r="H319" s="60" t="s">
        <v>119</v>
      </c>
      <c r="I319" s="72"/>
      <c r="J319" s="72"/>
      <c r="K319" s="72"/>
      <c r="L319" s="72"/>
      <c r="M319" s="72"/>
      <c r="N319" s="72"/>
      <c r="O319" s="72"/>
      <c r="P319" s="64"/>
      <c r="Q319" s="64"/>
      <c r="R319" s="64"/>
      <c r="S319" s="64"/>
      <c r="T319" s="64">
        <f>550000*1.9569</f>
        <v>1076295</v>
      </c>
      <c r="U319" s="64">
        <f t="shared" si="12"/>
        <v>1076295</v>
      </c>
      <c r="V319" s="59" t="s">
        <v>19</v>
      </c>
      <c r="W319" s="59" t="s">
        <v>537</v>
      </c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1"/>
      <c r="CX319" s="31"/>
      <c r="CY319" s="31"/>
      <c r="CZ319" s="31"/>
      <c r="DA319" s="31"/>
      <c r="DB319" s="31"/>
      <c r="DC319" s="31"/>
      <c r="DD319" s="31"/>
      <c r="DE319" s="31"/>
      <c r="DF319" s="31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  <c r="DT319" s="31"/>
      <c r="DU319" s="31"/>
      <c r="DV319" s="31"/>
      <c r="DW319" s="31"/>
      <c r="DX319" s="31"/>
      <c r="DY319" s="3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</row>
    <row r="320" spans="1:181" ht="48.6" customHeight="1" x14ac:dyDescent="0.25">
      <c r="A320" s="155">
        <v>293</v>
      </c>
      <c r="B320" s="67" t="s">
        <v>124</v>
      </c>
      <c r="C320" s="56" t="s">
        <v>79</v>
      </c>
      <c r="D320" s="73" t="s">
        <v>179</v>
      </c>
      <c r="E320" s="58">
        <v>1</v>
      </c>
      <c r="F320" s="71" t="s">
        <v>108</v>
      </c>
      <c r="G320" s="57" t="s">
        <v>9</v>
      </c>
      <c r="H320" s="60" t="s">
        <v>118</v>
      </c>
      <c r="I320" s="72"/>
      <c r="J320" s="72"/>
      <c r="K320" s="72"/>
      <c r="L320" s="72"/>
      <c r="M320" s="72"/>
      <c r="N320" s="72"/>
      <c r="O320" s="72"/>
      <c r="P320" s="64"/>
      <c r="Q320" s="64"/>
      <c r="R320" s="64"/>
      <c r="S320" s="64">
        <f>37789.14+9825175.72</f>
        <v>9862964.8600000013</v>
      </c>
      <c r="T320" s="64"/>
      <c r="U320" s="64">
        <f t="shared" si="12"/>
        <v>9862964.8600000013</v>
      </c>
      <c r="V320" s="59" t="s">
        <v>19</v>
      </c>
      <c r="W320" s="59" t="s">
        <v>496</v>
      </c>
    </row>
    <row r="321" spans="1:181" s="8" customFormat="1" ht="62.45" customHeight="1" x14ac:dyDescent="0.25">
      <c r="A321" s="155">
        <v>294</v>
      </c>
      <c r="B321" s="67" t="s">
        <v>8</v>
      </c>
      <c r="C321" s="56" t="s">
        <v>79</v>
      </c>
      <c r="D321" s="73" t="s">
        <v>302</v>
      </c>
      <c r="E321" s="58">
        <v>416.5</v>
      </c>
      <c r="F321" s="71" t="s">
        <v>598</v>
      </c>
      <c r="G321" s="57" t="s">
        <v>9</v>
      </c>
      <c r="H321" s="60" t="s">
        <v>119</v>
      </c>
      <c r="I321" s="72"/>
      <c r="J321" s="72"/>
      <c r="K321" s="72"/>
      <c r="L321" s="72"/>
      <c r="M321" s="72"/>
      <c r="N321" s="72"/>
      <c r="O321" s="72"/>
      <c r="P321" s="64"/>
      <c r="Q321" s="64"/>
      <c r="R321" s="64"/>
      <c r="S321" s="64"/>
      <c r="T321" s="64">
        <v>1215696.3899999999</v>
      </c>
      <c r="U321" s="64">
        <f t="shared" si="12"/>
        <v>1215696.3899999999</v>
      </c>
      <c r="V321" s="59" t="s">
        <v>19</v>
      </c>
      <c r="W321" s="59" t="s">
        <v>538</v>
      </c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</row>
    <row r="322" spans="1:181" s="8" customFormat="1" ht="52.9" customHeight="1" x14ac:dyDescent="0.25">
      <c r="A322" s="155">
        <v>295</v>
      </c>
      <c r="B322" s="67" t="s">
        <v>135</v>
      </c>
      <c r="C322" s="56" t="s">
        <v>79</v>
      </c>
      <c r="D322" s="73" t="s">
        <v>301</v>
      </c>
      <c r="E322" s="58">
        <v>1500</v>
      </c>
      <c r="F322" s="71" t="s">
        <v>599</v>
      </c>
      <c r="G322" s="57" t="s">
        <v>9</v>
      </c>
      <c r="H322" s="60" t="s">
        <v>119</v>
      </c>
      <c r="I322" s="72"/>
      <c r="J322" s="72"/>
      <c r="K322" s="72"/>
      <c r="L322" s="72"/>
      <c r="M322" s="72"/>
      <c r="N322" s="72"/>
      <c r="O322" s="72"/>
      <c r="P322" s="64"/>
      <c r="Q322" s="64"/>
      <c r="R322" s="64"/>
      <c r="S322" s="64"/>
      <c r="T322" s="64">
        <v>351475.05</v>
      </c>
      <c r="U322" s="64">
        <f t="shared" si="12"/>
        <v>351475.05</v>
      </c>
      <c r="V322" s="59" t="s">
        <v>19</v>
      </c>
      <c r="W322" s="59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</row>
    <row r="323" spans="1:181" s="8" customFormat="1" ht="45.6" customHeight="1" x14ac:dyDescent="0.25">
      <c r="A323" s="155">
        <v>296</v>
      </c>
      <c r="B323" s="67" t="s">
        <v>136</v>
      </c>
      <c r="C323" s="56" t="s">
        <v>79</v>
      </c>
      <c r="D323" s="73" t="s">
        <v>301</v>
      </c>
      <c r="E323" s="58">
        <v>3600</v>
      </c>
      <c r="F323" s="71" t="s">
        <v>599</v>
      </c>
      <c r="G323" s="57" t="s">
        <v>9</v>
      </c>
      <c r="H323" s="60" t="s">
        <v>119</v>
      </c>
      <c r="I323" s="72"/>
      <c r="J323" s="72"/>
      <c r="K323" s="72"/>
      <c r="L323" s="72"/>
      <c r="M323" s="72"/>
      <c r="N323" s="72"/>
      <c r="O323" s="72"/>
      <c r="P323" s="64"/>
      <c r="Q323" s="64"/>
      <c r="R323" s="64"/>
      <c r="S323" s="64"/>
      <c r="T323" s="64">
        <v>27540</v>
      </c>
      <c r="U323" s="64">
        <f t="shared" si="12"/>
        <v>27540</v>
      </c>
      <c r="V323" s="59" t="s">
        <v>19</v>
      </c>
      <c r="W323" s="59" t="s">
        <v>539</v>
      </c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</row>
    <row r="324" spans="1:181" s="8" customFormat="1" ht="46.9" customHeight="1" x14ac:dyDescent="0.25">
      <c r="A324" s="155">
        <v>297</v>
      </c>
      <c r="B324" s="67" t="s">
        <v>68</v>
      </c>
      <c r="C324" s="56" t="s">
        <v>79</v>
      </c>
      <c r="D324" s="73" t="s">
        <v>693</v>
      </c>
      <c r="E324" s="58">
        <v>1</v>
      </c>
      <c r="F324" s="71" t="s">
        <v>108</v>
      </c>
      <c r="G324" s="57" t="s">
        <v>9</v>
      </c>
      <c r="H324" s="60" t="s">
        <v>118</v>
      </c>
      <c r="I324" s="72"/>
      <c r="J324" s="72"/>
      <c r="K324" s="72"/>
      <c r="L324" s="72"/>
      <c r="M324" s="72"/>
      <c r="N324" s="72"/>
      <c r="O324" s="72"/>
      <c r="P324" s="64"/>
      <c r="Q324" s="64"/>
      <c r="R324" s="64"/>
      <c r="S324" s="64">
        <v>896619.71</v>
      </c>
      <c r="T324" s="64"/>
      <c r="U324" s="64">
        <f t="shared" si="12"/>
        <v>896619.71</v>
      </c>
      <c r="V324" s="59" t="s">
        <v>19</v>
      </c>
      <c r="W324" s="59" t="s">
        <v>529</v>
      </c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1"/>
      <c r="CX324" s="31"/>
      <c r="CY324" s="31"/>
      <c r="CZ324" s="31"/>
      <c r="DA324" s="31"/>
      <c r="DB324" s="31"/>
      <c r="DC324" s="31"/>
      <c r="DD324" s="31"/>
      <c r="DE324" s="31"/>
      <c r="DF324" s="31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  <c r="DT324" s="31"/>
      <c r="DU324" s="31"/>
      <c r="DV324" s="31"/>
      <c r="DW324" s="31"/>
      <c r="DX324" s="31"/>
      <c r="DY324" s="3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</row>
    <row r="325" spans="1:181" s="8" customFormat="1" ht="62.45" customHeight="1" x14ac:dyDescent="0.25">
      <c r="A325" s="155">
        <v>298</v>
      </c>
      <c r="B325" s="67" t="s">
        <v>67</v>
      </c>
      <c r="C325" s="56" t="s">
        <v>79</v>
      </c>
      <c r="D325" s="73" t="s">
        <v>611</v>
      </c>
      <c r="E325" s="58">
        <v>1</v>
      </c>
      <c r="F325" s="71" t="s">
        <v>108</v>
      </c>
      <c r="G325" s="57" t="s">
        <v>9</v>
      </c>
      <c r="H325" s="60" t="s">
        <v>119</v>
      </c>
      <c r="I325" s="72"/>
      <c r="J325" s="72"/>
      <c r="K325" s="72"/>
      <c r="L325" s="72"/>
      <c r="M325" s="72"/>
      <c r="N325" s="72"/>
      <c r="O325" s="72"/>
      <c r="P325" s="64"/>
      <c r="Q325" s="64"/>
      <c r="R325" s="64"/>
      <c r="S325" s="64"/>
      <c r="T325" s="64">
        <v>1215696.3899999999</v>
      </c>
      <c r="U325" s="64">
        <f t="shared" si="12"/>
        <v>1215696.3899999999</v>
      </c>
      <c r="V325" s="59" t="s">
        <v>19</v>
      </c>
      <c r="W325" s="59" t="s">
        <v>496</v>
      </c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</row>
    <row r="326" spans="1:181" s="8" customFormat="1" ht="46.9" customHeight="1" x14ac:dyDescent="0.25">
      <c r="A326" s="155">
        <v>299</v>
      </c>
      <c r="B326" s="67" t="s">
        <v>7</v>
      </c>
      <c r="C326" s="56" t="s">
        <v>79</v>
      </c>
      <c r="D326" s="73" t="s">
        <v>694</v>
      </c>
      <c r="E326" s="58">
        <v>480</v>
      </c>
      <c r="F326" s="71" t="s">
        <v>599</v>
      </c>
      <c r="G326" s="57" t="s">
        <v>9</v>
      </c>
      <c r="H326" s="60" t="s">
        <v>119</v>
      </c>
      <c r="I326" s="72"/>
      <c r="J326" s="72"/>
      <c r="K326" s="72"/>
      <c r="L326" s="72"/>
      <c r="M326" s="72"/>
      <c r="N326" s="72"/>
      <c r="O326" s="72"/>
      <c r="P326" s="64"/>
      <c r="Q326" s="64"/>
      <c r="R326" s="64"/>
      <c r="S326" s="64"/>
      <c r="T326" s="64">
        <v>112472.02</v>
      </c>
      <c r="U326" s="64">
        <f t="shared" si="12"/>
        <v>112472.02</v>
      </c>
      <c r="V326" s="59" t="s">
        <v>19</v>
      </c>
      <c r="W326" s="59" t="s">
        <v>496</v>
      </c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1"/>
      <c r="CX326" s="31"/>
      <c r="CY326" s="31"/>
      <c r="CZ326" s="31"/>
      <c r="DA326" s="31"/>
      <c r="DB326" s="31"/>
      <c r="DC326" s="31"/>
      <c r="DD326" s="31"/>
      <c r="DE326" s="31"/>
      <c r="DF326" s="31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  <c r="DT326" s="31"/>
      <c r="DU326" s="31"/>
      <c r="DV326" s="31"/>
      <c r="DW326" s="31"/>
      <c r="DX326" s="31"/>
      <c r="DY326" s="3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</row>
    <row r="327" spans="1:181" s="8" customFormat="1" ht="55.15" customHeight="1" x14ac:dyDescent="0.25">
      <c r="A327" s="209">
        <v>300</v>
      </c>
      <c r="B327" s="67" t="s">
        <v>605</v>
      </c>
      <c r="C327" s="211" t="s">
        <v>79</v>
      </c>
      <c r="D327" s="211" t="s">
        <v>181</v>
      </c>
      <c r="E327" s="58">
        <v>2664</v>
      </c>
      <c r="F327" s="71" t="s">
        <v>599</v>
      </c>
      <c r="G327" s="207" t="s">
        <v>9</v>
      </c>
      <c r="H327" s="214" t="s">
        <v>118</v>
      </c>
      <c r="I327" s="72"/>
      <c r="J327" s="72"/>
      <c r="K327" s="72"/>
      <c r="L327" s="72"/>
      <c r="M327" s="72"/>
      <c r="N327" s="72"/>
      <c r="O327" s="72"/>
      <c r="P327" s="64"/>
      <c r="Q327" s="64"/>
      <c r="R327" s="64"/>
      <c r="S327" s="64">
        <v>861432.27</v>
      </c>
      <c r="T327" s="64"/>
      <c r="U327" s="64">
        <f t="shared" si="12"/>
        <v>861432.27</v>
      </c>
      <c r="V327" s="207" t="s">
        <v>19</v>
      </c>
      <c r="W327" s="207" t="s">
        <v>540</v>
      </c>
      <c r="X327" s="32"/>
      <c r="Y327" s="32"/>
      <c r="Z327" s="32"/>
      <c r="AA327" s="32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</row>
    <row r="328" spans="1:181" s="8" customFormat="1" ht="40.15" customHeight="1" x14ac:dyDescent="0.25">
      <c r="A328" s="210"/>
      <c r="B328" s="67" t="s">
        <v>8</v>
      </c>
      <c r="C328" s="213"/>
      <c r="D328" s="213"/>
      <c r="E328" s="58">
        <v>750</v>
      </c>
      <c r="F328" s="71" t="s">
        <v>598</v>
      </c>
      <c r="G328" s="208"/>
      <c r="H328" s="210"/>
      <c r="I328" s="72"/>
      <c r="J328" s="72"/>
      <c r="K328" s="72"/>
      <c r="L328" s="72"/>
      <c r="M328" s="72"/>
      <c r="N328" s="72"/>
      <c r="O328" s="72"/>
      <c r="P328" s="64"/>
      <c r="Q328" s="64"/>
      <c r="R328" s="64"/>
      <c r="S328" s="64"/>
      <c r="T328" s="64"/>
      <c r="U328" s="64"/>
      <c r="V328" s="208"/>
      <c r="W328" s="208"/>
      <c r="X328" s="32"/>
      <c r="Y328" s="32"/>
      <c r="Z328" s="32"/>
      <c r="AA328" s="32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</row>
    <row r="329" spans="1:181" s="8" customFormat="1" ht="46.9" customHeight="1" x14ac:dyDescent="0.25">
      <c r="A329" s="155">
        <v>301</v>
      </c>
      <c r="B329" s="67" t="s">
        <v>133</v>
      </c>
      <c r="C329" s="56" t="s">
        <v>79</v>
      </c>
      <c r="D329" s="56" t="s">
        <v>608</v>
      </c>
      <c r="E329" s="58">
        <v>1800</v>
      </c>
      <c r="F329" s="71" t="s">
        <v>599</v>
      </c>
      <c r="G329" s="57" t="s">
        <v>9</v>
      </c>
      <c r="H329" s="60" t="s">
        <v>118</v>
      </c>
      <c r="I329" s="72"/>
      <c r="J329" s="72"/>
      <c r="K329" s="72"/>
      <c r="L329" s="72"/>
      <c r="M329" s="72"/>
      <c r="N329" s="72"/>
      <c r="O329" s="72"/>
      <c r="P329" s="64"/>
      <c r="Q329" s="64"/>
      <c r="R329" s="64"/>
      <c r="S329" s="64">
        <v>9755.4699999999993</v>
      </c>
      <c r="T329" s="64"/>
      <c r="U329" s="64">
        <f t="shared" si="12"/>
        <v>9755.4699999999993</v>
      </c>
      <c r="V329" s="59" t="s">
        <v>20</v>
      </c>
      <c r="W329" s="59" t="s">
        <v>540</v>
      </c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</row>
    <row r="330" spans="1:181" s="8" customFormat="1" ht="46.9" customHeight="1" x14ac:dyDescent="0.25">
      <c r="A330" s="155">
        <v>302</v>
      </c>
      <c r="B330" s="67" t="s">
        <v>133</v>
      </c>
      <c r="C330" s="56" t="s">
        <v>79</v>
      </c>
      <c r="D330" s="56" t="s">
        <v>608</v>
      </c>
      <c r="E330" s="58">
        <v>1800</v>
      </c>
      <c r="F330" s="71" t="s">
        <v>599</v>
      </c>
      <c r="G330" s="57" t="s">
        <v>9</v>
      </c>
      <c r="H330" s="60" t="s">
        <v>118</v>
      </c>
      <c r="I330" s="72"/>
      <c r="J330" s="72"/>
      <c r="K330" s="72"/>
      <c r="L330" s="72"/>
      <c r="M330" s="72"/>
      <c r="N330" s="72"/>
      <c r="O330" s="72"/>
      <c r="P330" s="64"/>
      <c r="Q330" s="64"/>
      <c r="R330" s="64"/>
      <c r="S330" s="64">
        <v>9755.4699999999993</v>
      </c>
      <c r="T330" s="64"/>
      <c r="U330" s="64">
        <f t="shared" si="12"/>
        <v>9755.4699999999993</v>
      </c>
      <c r="V330" s="59" t="s">
        <v>20</v>
      </c>
      <c r="W330" s="59" t="s">
        <v>540</v>
      </c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</row>
    <row r="331" spans="1:181" s="8" customFormat="1" ht="46.9" customHeight="1" x14ac:dyDescent="0.25">
      <c r="A331" s="155">
        <v>303</v>
      </c>
      <c r="B331" s="67" t="s">
        <v>133</v>
      </c>
      <c r="C331" s="56" t="s">
        <v>79</v>
      </c>
      <c r="D331" s="56" t="s">
        <v>608</v>
      </c>
      <c r="E331" s="58">
        <v>1800</v>
      </c>
      <c r="F331" s="71" t="s">
        <v>599</v>
      </c>
      <c r="G331" s="57" t="s">
        <v>9</v>
      </c>
      <c r="H331" s="60" t="s">
        <v>118</v>
      </c>
      <c r="I331" s="72"/>
      <c r="J331" s="72"/>
      <c r="K331" s="72"/>
      <c r="L331" s="72"/>
      <c r="M331" s="72"/>
      <c r="N331" s="72"/>
      <c r="O331" s="72"/>
      <c r="P331" s="64"/>
      <c r="Q331" s="64"/>
      <c r="R331" s="64"/>
      <c r="S331" s="64">
        <v>9755.4699999999993</v>
      </c>
      <c r="T331" s="64"/>
      <c r="U331" s="64">
        <f t="shared" si="12"/>
        <v>9755.4699999999993</v>
      </c>
      <c r="V331" s="59" t="s">
        <v>20</v>
      </c>
      <c r="W331" s="59" t="s">
        <v>540</v>
      </c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</row>
    <row r="332" spans="1:181" s="8" customFormat="1" ht="46.9" customHeight="1" x14ac:dyDescent="0.25">
      <c r="A332" s="155">
        <v>304</v>
      </c>
      <c r="B332" s="67" t="s">
        <v>133</v>
      </c>
      <c r="C332" s="56" t="s">
        <v>79</v>
      </c>
      <c r="D332" s="56" t="s">
        <v>608</v>
      </c>
      <c r="E332" s="58">
        <v>1800</v>
      </c>
      <c r="F332" s="71" t="s">
        <v>599</v>
      </c>
      <c r="G332" s="57" t="s">
        <v>9</v>
      </c>
      <c r="H332" s="60" t="s">
        <v>118</v>
      </c>
      <c r="I332" s="72"/>
      <c r="J332" s="72"/>
      <c r="K332" s="72"/>
      <c r="L332" s="72"/>
      <c r="M332" s="72"/>
      <c r="N332" s="72"/>
      <c r="O332" s="72"/>
      <c r="P332" s="64"/>
      <c r="Q332" s="64"/>
      <c r="R332" s="64"/>
      <c r="S332" s="64">
        <v>9755.4699999999993</v>
      </c>
      <c r="T332" s="64"/>
      <c r="U332" s="64">
        <f t="shared" si="12"/>
        <v>9755.4699999999993</v>
      </c>
      <c r="V332" s="59" t="s">
        <v>20</v>
      </c>
      <c r="W332" s="59" t="s">
        <v>540</v>
      </c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  <c r="DV332" s="31"/>
      <c r="DW332" s="31"/>
      <c r="DX332" s="31"/>
      <c r="DY332" s="3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</row>
    <row r="333" spans="1:181" s="8" customFormat="1" ht="50.45" customHeight="1" x14ac:dyDescent="0.25">
      <c r="A333" s="155">
        <v>305</v>
      </c>
      <c r="B333" s="67" t="s">
        <v>7</v>
      </c>
      <c r="C333" s="56" t="s">
        <v>79</v>
      </c>
      <c r="D333" s="57" t="s">
        <v>183</v>
      </c>
      <c r="E333" s="58">
        <v>1500</v>
      </c>
      <c r="F333" s="71" t="s">
        <v>599</v>
      </c>
      <c r="G333" s="57" t="s">
        <v>9</v>
      </c>
      <c r="H333" s="60" t="s">
        <v>119</v>
      </c>
      <c r="I333" s="72"/>
      <c r="J333" s="72"/>
      <c r="K333" s="72"/>
      <c r="L333" s="72"/>
      <c r="M333" s="72"/>
      <c r="N333" s="72"/>
      <c r="O333" s="72"/>
      <c r="P333" s="64"/>
      <c r="Q333" s="64"/>
      <c r="R333" s="64"/>
      <c r="S333" s="64"/>
      <c r="T333" s="64">
        <v>351480</v>
      </c>
      <c r="U333" s="64">
        <f t="shared" si="12"/>
        <v>351480</v>
      </c>
      <c r="V333" s="59" t="s">
        <v>19</v>
      </c>
      <c r="W333" s="59" t="s">
        <v>530</v>
      </c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</row>
    <row r="334" spans="1:181" s="8" customFormat="1" ht="46.9" customHeight="1" x14ac:dyDescent="0.25">
      <c r="A334" s="155">
        <v>306</v>
      </c>
      <c r="B334" s="67" t="s">
        <v>8</v>
      </c>
      <c r="C334" s="56" t="s">
        <v>79</v>
      </c>
      <c r="D334" s="57" t="s">
        <v>183</v>
      </c>
      <c r="E334" s="58">
        <v>562.5</v>
      </c>
      <c r="F334" s="71" t="s">
        <v>601</v>
      </c>
      <c r="G334" s="57" t="s">
        <v>9</v>
      </c>
      <c r="H334" s="60" t="s">
        <v>119</v>
      </c>
      <c r="I334" s="72"/>
      <c r="J334" s="72"/>
      <c r="K334" s="72"/>
      <c r="L334" s="72"/>
      <c r="M334" s="72"/>
      <c r="N334" s="72"/>
      <c r="O334" s="72"/>
      <c r="P334" s="64"/>
      <c r="Q334" s="64"/>
      <c r="R334" s="64"/>
      <c r="S334" s="64"/>
      <c r="T334" s="64">
        <v>1215696.3899999999</v>
      </c>
      <c r="U334" s="64">
        <f t="shared" si="12"/>
        <v>1215696.3899999999</v>
      </c>
      <c r="V334" s="59" t="s">
        <v>19</v>
      </c>
      <c r="W334" s="59" t="s">
        <v>530</v>
      </c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</row>
    <row r="335" spans="1:181" s="8" customFormat="1" ht="46.9" customHeight="1" x14ac:dyDescent="0.25">
      <c r="A335" s="155">
        <v>307</v>
      </c>
      <c r="B335" s="67" t="s">
        <v>136</v>
      </c>
      <c r="C335" s="56" t="s">
        <v>79</v>
      </c>
      <c r="D335" s="57" t="s">
        <v>607</v>
      </c>
      <c r="E335" s="58">
        <v>5400</v>
      </c>
      <c r="F335" s="71" t="s">
        <v>599</v>
      </c>
      <c r="G335" s="57" t="s">
        <v>9</v>
      </c>
      <c r="H335" s="60" t="s">
        <v>118</v>
      </c>
      <c r="I335" s="72"/>
      <c r="J335" s="72"/>
      <c r="K335" s="72"/>
      <c r="L335" s="72"/>
      <c r="M335" s="72"/>
      <c r="N335" s="72"/>
      <c r="O335" s="72"/>
      <c r="P335" s="64"/>
      <c r="Q335" s="64"/>
      <c r="R335" s="64"/>
      <c r="S335" s="64">
        <v>29268</v>
      </c>
      <c r="T335" s="64"/>
      <c r="U335" s="64">
        <f t="shared" si="12"/>
        <v>29268</v>
      </c>
      <c r="V335" s="59" t="s">
        <v>20</v>
      </c>
      <c r="W335" s="59" t="s">
        <v>530</v>
      </c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</row>
    <row r="336" spans="1:181" s="8" customFormat="1" ht="66" customHeight="1" x14ac:dyDescent="0.25">
      <c r="A336" s="155">
        <v>308</v>
      </c>
      <c r="B336" s="67" t="s">
        <v>134</v>
      </c>
      <c r="C336" s="56" t="s">
        <v>73</v>
      </c>
      <c r="D336" s="57" t="s">
        <v>594</v>
      </c>
      <c r="E336" s="58">
        <v>1</v>
      </c>
      <c r="F336" s="58" t="s">
        <v>108</v>
      </c>
      <c r="G336" s="59" t="s">
        <v>11</v>
      </c>
      <c r="H336" s="60" t="s">
        <v>118</v>
      </c>
      <c r="I336" s="72"/>
      <c r="J336" s="72"/>
      <c r="K336" s="72"/>
      <c r="L336" s="72"/>
      <c r="M336" s="72"/>
      <c r="N336" s="72"/>
      <c r="O336" s="72"/>
      <c r="P336" s="64"/>
      <c r="Q336" s="64"/>
      <c r="R336" s="64"/>
      <c r="S336" s="64">
        <f>150000*1.29462</f>
        <v>194193.00000000003</v>
      </c>
      <c r="T336" s="64"/>
      <c r="U336" s="64">
        <f t="shared" si="12"/>
        <v>194193.00000000003</v>
      </c>
      <c r="V336" s="59" t="s">
        <v>19</v>
      </c>
      <c r="W336" s="59" t="s">
        <v>530</v>
      </c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</row>
    <row r="337" spans="1:181" s="8" customFormat="1" ht="63.6" customHeight="1" x14ac:dyDescent="0.25">
      <c r="A337" s="155">
        <v>309</v>
      </c>
      <c r="B337" s="67" t="s">
        <v>541</v>
      </c>
      <c r="C337" s="56" t="s">
        <v>73</v>
      </c>
      <c r="D337" s="73" t="s">
        <v>326</v>
      </c>
      <c r="E337" s="58">
        <v>416.5</v>
      </c>
      <c r="F337" s="58" t="s">
        <v>601</v>
      </c>
      <c r="G337" s="59" t="s">
        <v>11</v>
      </c>
      <c r="H337" s="60" t="s">
        <v>118</v>
      </c>
      <c r="I337" s="72"/>
      <c r="J337" s="72"/>
      <c r="K337" s="72"/>
      <c r="L337" s="72"/>
      <c r="M337" s="72"/>
      <c r="N337" s="72"/>
      <c r="O337" s="72"/>
      <c r="P337" s="64"/>
      <c r="Q337" s="64"/>
      <c r="R337" s="64"/>
      <c r="S337" s="64">
        <v>861432.27</v>
      </c>
      <c r="T337" s="64"/>
      <c r="U337" s="64">
        <f t="shared" si="12"/>
        <v>861432.27</v>
      </c>
      <c r="V337" s="59" t="s">
        <v>19</v>
      </c>
      <c r="W337" s="59" t="s">
        <v>521</v>
      </c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</row>
    <row r="338" spans="1:181" s="8" customFormat="1" ht="78" customHeight="1" x14ac:dyDescent="0.25">
      <c r="A338" s="155">
        <v>310</v>
      </c>
      <c r="B338" s="67" t="s">
        <v>255</v>
      </c>
      <c r="C338" s="56" t="s">
        <v>73</v>
      </c>
      <c r="D338" s="73" t="s">
        <v>777</v>
      </c>
      <c r="E338" s="58">
        <v>1900</v>
      </c>
      <c r="F338" s="58" t="s">
        <v>128</v>
      </c>
      <c r="G338" s="59" t="s">
        <v>11</v>
      </c>
      <c r="H338" s="60" t="s">
        <v>118</v>
      </c>
      <c r="I338" s="72"/>
      <c r="J338" s="72"/>
      <c r="K338" s="72"/>
      <c r="L338" s="72"/>
      <c r="M338" s="72"/>
      <c r="N338" s="72"/>
      <c r="O338" s="72"/>
      <c r="P338" s="64"/>
      <c r="Q338" s="64"/>
      <c r="R338" s="64"/>
      <c r="S338" s="64">
        <v>10298</v>
      </c>
      <c r="T338" s="64"/>
      <c r="U338" s="64">
        <f t="shared" si="12"/>
        <v>10298</v>
      </c>
      <c r="V338" s="59" t="s">
        <v>20</v>
      </c>
      <c r="W338" s="59" t="s">
        <v>542</v>
      </c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</row>
    <row r="339" spans="1:181" s="8" customFormat="1" ht="43.9" customHeight="1" x14ac:dyDescent="0.25">
      <c r="A339" s="155">
        <v>311</v>
      </c>
      <c r="B339" s="67" t="s">
        <v>132</v>
      </c>
      <c r="C339" s="56" t="s">
        <v>73</v>
      </c>
      <c r="D339" s="57" t="s">
        <v>294</v>
      </c>
      <c r="E339" s="58">
        <v>1200</v>
      </c>
      <c r="F339" s="58" t="s">
        <v>128</v>
      </c>
      <c r="G339" s="59" t="s">
        <v>11</v>
      </c>
      <c r="H339" s="60" t="s">
        <v>118</v>
      </c>
      <c r="I339" s="72"/>
      <c r="J339" s="72"/>
      <c r="K339" s="72"/>
      <c r="L339" s="72"/>
      <c r="M339" s="72"/>
      <c r="N339" s="72"/>
      <c r="O339" s="72"/>
      <c r="P339" s="64"/>
      <c r="Q339" s="64"/>
      <c r="R339" s="64"/>
      <c r="S339" s="64">
        <v>6504</v>
      </c>
      <c r="T339" s="64"/>
      <c r="U339" s="64">
        <f t="shared" si="12"/>
        <v>6504</v>
      </c>
      <c r="V339" s="59" t="s">
        <v>20</v>
      </c>
      <c r="W339" s="59" t="s">
        <v>496</v>
      </c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</row>
    <row r="340" spans="1:181" s="8" customFormat="1" ht="43.9" customHeight="1" x14ac:dyDescent="0.25">
      <c r="A340" s="155">
        <v>312</v>
      </c>
      <c r="B340" s="67" t="s">
        <v>132</v>
      </c>
      <c r="C340" s="56" t="s">
        <v>73</v>
      </c>
      <c r="D340" s="57" t="s">
        <v>300</v>
      </c>
      <c r="E340" s="58">
        <v>1200</v>
      </c>
      <c r="F340" s="58" t="s">
        <v>128</v>
      </c>
      <c r="G340" s="59" t="s">
        <v>11</v>
      </c>
      <c r="H340" s="60" t="s">
        <v>118</v>
      </c>
      <c r="I340" s="72"/>
      <c r="J340" s="72"/>
      <c r="K340" s="72"/>
      <c r="L340" s="72"/>
      <c r="M340" s="72"/>
      <c r="N340" s="72"/>
      <c r="O340" s="72"/>
      <c r="P340" s="64"/>
      <c r="Q340" s="64"/>
      <c r="R340" s="64"/>
      <c r="S340" s="64">
        <v>6504</v>
      </c>
      <c r="T340" s="64"/>
      <c r="U340" s="64">
        <f t="shared" si="12"/>
        <v>6504</v>
      </c>
      <c r="V340" s="59" t="s">
        <v>20</v>
      </c>
      <c r="W340" s="59" t="s">
        <v>543</v>
      </c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</row>
    <row r="341" spans="1:181" ht="52.15" customHeight="1" x14ac:dyDescent="0.25">
      <c r="A341" s="155">
        <v>313</v>
      </c>
      <c r="B341" s="67" t="s">
        <v>7</v>
      </c>
      <c r="C341" s="56" t="s">
        <v>73</v>
      </c>
      <c r="D341" s="57" t="s">
        <v>308</v>
      </c>
      <c r="E341" s="58">
        <v>780</v>
      </c>
      <c r="F341" s="58" t="s">
        <v>128</v>
      </c>
      <c r="G341" s="59" t="s">
        <v>11</v>
      </c>
      <c r="H341" s="60" t="s">
        <v>119</v>
      </c>
      <c r="I341" s="72"/>
      <c r="J341" s="72"/>
      <c r="K341" s="72"/>
      <c r="L341" s="72"/>
      <c r="M341" s="72"/>
      <c r="N341" s="72"/>
      <c r="O341" s="72"/>
      <c r="P341" s="64"/>
      <c r="Q341" s="64"/>
      <c r="R341" s="64"/>
      <c r="S341" s="64"/>
      <c r="T341" s="64">
        <v>182769.6</v>
      </c>
      <c r="U341" s="64">
        <f t="shared" si="12"/>
        <v>182769.6</v>
      </c>
      <c r="V341" s="59" t="s">
        <v>19</v>
      </c>
      <c r="W341" s="59" t="s">
        <v>496</v>
      </c>
    </row>
    <row r="342" spans="1:181" ht="79.150000000000006" customHeight="1" x14ac:dyDescent="0.25">
      <c r="A342" s="155">
        <v>314</v>
      </c>
      <c r="B342" s="67" t="s">
        <v>190</v>
      </c>
      <c r="C342" s="56" t="s">
        <v>73</v>
      </c>
      <c r="D342" s="57" t="s">
        <v>778</v>
      </c>
      <c r="E342" s="58">
        <v>1</v>
      </c>
      <c r="F342" s="58" t="s">
        <v>108</v>
      </c>
      <c r="G342" s="59" t="s">
        <v>11</v>
      </c>
      <c r="H342" s="60" t="s">
        <v>118</v>
      </c>
      <c r="I342" s="72"/>
      <c r="J342" s="72"/>
      <c r="K342" s="72"/>
      <c r="L342" s="72"/>
      <c r="M342" s="72"/>
      <c r="N342" s="72"/>
      <c r="O342" s="72"/>
      <c r="P342" s="64"/>
      <c r="Q342" s="64"/>
      <c r="R342" s="64"/>
      <c r="S342" s="64">
        <f t="shared" ref="S342" si="13">8500*1.29462</f>
        <v>11004.27</v>
      </c>
      <c r="T342" s="64"/>
      <c r="U342" s="64">
        <f t="shared" si="12"/>
        <v>11004.27</v>
      </c>
      <c r="V342" s="59" t="s">
        <v>20</v>
      </c>
      <c r="W342" s="59" t="s">
        <v>496</v>
      </c>
    </row>
    <row r="343" spans="1:181" s="8" customFormat="1" ht="46.9" customHeight="1" x14ac:dyDescent="0.25">
      <c r="A343" s="155">
        <v>315</v>
      </c>
      <c r="B343" s="67" t="s">
        <v>191</v>
      </c>
      <c r="C343" s="56" t="s">
        <v>73</v>
      </c>
      <c r="D343" s="57" t="s">
        <v>299</v>
      </c>
      <c r="E343" s="58">
        <v>12000</v>
      </c>
      <c r="F343" s="58" t="s">
        <v>128</v>
      </c>
      <c r="G343" s="59" t="s">
        <v>11</v>
      </c>
      <c r="H343" s="60" t="s">
        <v>118</v>
      </c>
      <c r="I343" s="72"/>
      <c r="J343" s="72"/>
      <c r="K343" s="72"/>
      <c r="L343" s="72"/>
      <c r="M343" s="72"/>
      <c r="N343" s="72"/>
      <c r="O343" s="72"/>
      <c r="P343" s="64"/>
      <c r="Q343" s="64"/>
      <c r="R343" s="64"/>
      <c r="S343" s="64">
        <f>15000*1.29462</f>
        <v>19419.300000000003</v>
      </c>
      <c r="T343" s="64"/>
      <c r="U343" s="64">
        <f t="shared" si="12"/>
        <v>19419.300000000003</v>
      </c>
      <c r="V343" s="59" t="s">
        <v>19</v>
      </c>
      <c r="W343" s="59" t="s">
        <v>496</v>
      </c>
      <c r="X343" s="32"/>
      <c r="Y343" s="32"/>
      <c r="Z343" s="32"/>
      <c r="AA343" s="32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</row>
    <row r="344" spans="1:181" s="8" customFormat="1" ht="62.45" customHeight="1" x14ac:dyDescent="0.25">
      <c r="A344" s="155">
        <v>316</v>
      </c>
      <c r="B344" s="67" t="s">
        <v>779</v>
      </c>
      <c r="C344" s="56" t="s">
        <v>73</v>
      </c>
      <c r="D344" s="57" t="s">
        <v>298</v>
      </c>
      <c r="E344" s="58">
        <v>1800</v>
      </c>
      <c r="F344" s="58" t="s">
        <v>128</v>
      </c>
      <c r="G344" s="59" t="s">
        <v>11</v>
      </c>
      <c r="H344" s="60" t="s">
        <v>506</v>
      </c>
      <c r="I344" s="72"/>
      <c r="J344" s="72"/>
      <c r="K344" s="72"/>
      <c r="L344" s="72"/>
      <c r="M344" s="72"/>
      <c r="N344" s="72"/>
      <c r="O344" s="72"/>
      <c r="P344" s="64"/>
      <c r="Q344" s="64"/>
      <c r="R344" s="64"/>
      <c r="S344" s="64">
        <v>5316.39</v>
      </c>
      <c r="T344" s="64">
        <v>5319.39</v>
      </c>
      <c r="U344" s="64">
        <f t="shared" si="12"/>
        <v>10635.78</v>
      </c>
      <c r="V344" s="59" t="s">
        <v>20</v>
      </c>
      <c r="W344" s="59" t="s">
        <v>635</v>
      </c>
      <c r="X344" s="4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1"/>
      <c r="CX344" s="31"/>
      <c r="CY344" s="31"/>
      <c r="CZ344" s="31"/>
      <c r="DA344" s="31"/>
      <c r="DB344" s="31"/>
      <c r="DC344" s="31"/>
      <c r="DD344" s="31"/>
      <c r="DE344" s="31"/>
      <c r="DF344" s="31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  <c r="DT344" s="31"/>
      <c r="DU344" s="31"/>
      <c r="DV344" s="31"/>
      <c r="DW344" s="31"/>
      <c r="DX344" s="31"/>
      <c r="DY344" s="3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</row>
    <row r="345" spans="1:181" s="8" customFormat="1" ht="62.45" customHeight="1" x14ac:dyDescent="0.25">
      <c r="A345" s="155">
        <v>317</v>
      </c>
      <c r="B345" s="67" t="s">
        <v>780</v>
      </c>
      <c r="C345" s="56" t="s">
        <v>73</v>
      </c>
      <c r="D345" s="57" t="s">
        <v>595</v>
      </c>
      <c r="E345" s="58">
        <v>1800</v>
      </c>
      <c r="F345" s="58" t="s">
        <v>128</v>
      </c>
      <c r="G345" s="59" t="s">
        <v>11</v>
      </c>
      <c r="H345" s="60" t="s">
        <v>118</v>
      </c>
      <c r="I345" s="72"/>
      <c r="J345" s="72"/>
      <c r="K345" s="72"/>
      <c r="L345" s="72"/>
      <c r="M345" s="72"/>
      <c r="N345" s="72"/>
      <c r="O345" s="72"/>
      <c r="P345" s="64"/>
      <c r="Q345" s="64"/>
      <c r="R345" s="64"/>
      <c r="S345" s="64">
        <v>9755.4699999999993</v>
      </c>
      <c r="T345" s="64"/>
      <c r="U345" s="64">
        <f t="shared" si="12"/>
        <v>9755.4699999999993</v>
      </c>
      <c r="V345" s="59" t="s">
        <v>20</v>
      </c>
      <c r="W345" s="59" t="s">
        <v>544</v>
      </c>
      <c r="X345" s="4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</row>
    <row r="346" spans="1:181" s="8" customFormat="1" ht="46.9" customHeight="1" x14ac:dyDescent="0.25">
      <c r="A346" s="155">
        <v>318</v>
      </c>
      <c r="B346" s="67" t="s">
        <v>781</v>
      </c>
      <c r="C346" s="56" t="s">
        <v>73</v>
      </c>
      <c r="D346" s="57" t="s">
        <v>600</v>
      </c>
      <c r="E346" s="58">
        <v>1800</v>
      </c>
      <c r="F346" s="58" t="s">
        <v>128</v>
      </c>
      <c r="G346" s="59" t="s">
        <v>11</v>
      </c>
      <c r="H346" s="60" t="s">
        <v>506</v>
      </c>
      <c r="I346" s="72"/>
      <c r="J346" s="72"/>
      <c r="K346" s="72"/>
      <c r="L346" s="72"/>
      <c r="M346" s="72"/>
      <c r="N346" s="72"/>
      <c r="O346" s="72"/>
      <c r="P346" s="64"/>
      <c r="Q346" s="64"/>
      <c r="R346" s="64"/>
      <c r="S346" s="64">
        <v>5316.39</v>
      </c>
      <c r="T346" s="64">
        <v>5319.39</v>
      </c>
      <c r="U346" s="64">
        <f t="shared" si="12"/>
        <v>10635.78</v>
      </c>
      <c r="V346" s="59" t="s">
        <v>20</v>
      </c>
      <c r="W346" s="59" t="s">
        <v>544</v>
      </c>
      <c r="X346" s="4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</row>
    <row r="347" spans="1:181" s="8" customFormat="1" ht="62.45" customHeight="1" x14ac:dyDescent="0.25">
      <c r="A347" s="155">
        <v>319</v>
      </c>
      <c r="B347" s="67" t="s">
        <v>780</v>
      </c>
      <c r="C347" s="56" t="s">
        <v>73</v>
      </c>
      <c r="D347" s="57" t="s">
        <v>637</v>
      </c>
      <c r="E347" s="58">
        <v>1800</v>
      </c>
      <c r="F347" s="58" t="s">
        <v>128</v>
      </c>
      <c r="G347" s="59" t="s">
        <v>11</v>
      </c>
      <c r="H347" s="60" t="s">
        <v>506</v>
      </c>
      <c r="I347" s="72"/>
      <c r="J347" s="72"/>
      <c r="K347" s="72"/>
      <c r="L347" s="72"/>
      <c r="M347" s="72"/>
      <c r="N347" s="72"/>
      <c r="O347" s="72"/>
      <c r="P347" s="64"/>
      <c r="Q347" s="64"/>
      <c r="R347" s="64"/>
      <c r="S347" s="64">
        <v>5316.39</v>
      </c>
      <c r="T347" s="64">
        <v>5319.39</v>
      </c>
      <c r="U347" s="64">
        <f t="shared" si="12"/>
        <v>10635.78</v>
      </c>
      <c r="V347" s="59" t="s">
        <v>20</v>
      </c>
      <c r="W347" s="59" t="s">
        <v>544</v>
      </c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</row>
    <row r="348" spans="1:181" s="8" customFormat="1" ht="46.9" customHeight="1" x14ac:dyDescent="0.25">
      <c r="A348" s="155">
        <v>320</v>
      </c>
      <c r="B348" s="67" t="s">
        <v>132</v>
      </c>
      <c r="C348" s="56" t="s">
        <v>73</v>
      </c>
      <c r="D348" s="57" t="s">
        <v>277</v>
      </c>
      <c r="E348" s="58">
        <v>1200</v>
      </c>
      <c r="F348" s="58" t="s">
        <v>128</v>
      </c>
      <c r="G348" s="59" t="s">
        <v>11</v>
      </c>
      <c r="H348" s="60" t="s">
        <v>118</v>
      </c>
      <c r="I348" s="72"/>
      <c r="J348" s="72"/>
      <c r="K348" s="72"/>
      <c r="L348" s="72"/>
      <c r="M348" s="72"/>
      <c r="N348" s="72"/>
      <c r="O348" s="72"/>
      <c r="P348" s="64"/>
      <c r="Q348" s="64"/>
      <c r="R348" s="64"/>
      <c r="S348" s="64">
        <v>6504</v>
      </c>
      <c r="T348" s="64"/>
      <c r="U348" s="64">
        <f t="shared" ref="U348:U350" si="14">I348+S348+T348</f>
        <v>6504</v>
      </c>
      <c r="V348" s="59" t="s">
        <v>20</v>
      </c>
      <c r="W348" s="59" t="s">
        <v>547</v>
      </c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</row>
    <row r="349" spans="1:181" s="8" customFormat="1" ht="78" customHeight="1" x14ac:dyDescent="0.25">
      <c r="A349" s="155">
        <v>321</v>
      </c>
      <c r="B349" s="67" t="s">
        <v>7</v>
      </c>
      <c r="C349" s="56" t="s">
        <v>73</v>
      </c>
      <c r="D349" s="57" t="s">
        <v>309</v>
      </c>
      <c r="E349" s="58">
        <v>2469.1999999999998</v>
      </c>
      <c r="F349" s="58" t="s">
        <v>128</v>
      </c>
      <c r="G349" s="59" t="s">
        <v>11</v>
      </c>
      <c r="H349" s="60" t="s">
        <v>118</v>
      </c>
      <c r="I349" s="72"/>
      <c r="J349" s="72"/>
      <c r="K349" s="72"/>
      <c r="L349" s="72"/>
      <c r="M349" s="72"/>
      <c r="N349" s="72"/>
      <c r="O349" s="72"/>
      <c r="P349" s="64"/>
      <c r="Q349" s="64"/>
      <c r="R349" s="64"/>
      <c r="S349" s="64">
        <v>409973.13</v>
      </c>
      <c r="T349" s="64"/>
      <c r="U349" s="64">
        <f t="shared" si="14"/>
        <v>409973.13</v>
      </c>
      <c r="V349" s="59" t="s">
        <v>19</v>
      </c>
      <c r="W349" s="59" t="s">
        <v>547</v>
      </c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</row>
    <row r="350" spans="1:181" s="8" customFormat="1" ht="66" customHeight="1" x14ac:dyDescent="0.25">
      <c r="A350" s="209">
        <v>322</v>
      </c>
      <c r="B350" s="67" t="s">
        <v>596</v>
      </c>
      <c r="C350" s="211" t="s">
        <v>73</v>
      </c>
      <c r="D350" s="207" t="s">
        <v>597</v>
      </c>
      <c r="E350" s="58">
        <v>4938.3999999999996</v>
      </c>
      <c r="F350" s="58" t="s">
        <v>128</v>
      </c>
      <c r="G350" s="207" t="s">
        <v>11</v>
      </c>
      <c r="H350" s="214" t="s">
        <v>118</v>
      </c>
      <c r="I350" s="72"/>
      <c r="J350" s="72"/>
      <c r="K350" s="72"/>
      <c r="L350" s="72"/>
      <c r="M350" s="72"/>
      <c r="N350" s="72"/>
      <c r="O350" s="72"/>
      <c r="P350" s="64"/>
      <c r="Q350" s="64"/>
      <c r="R350" s="64"/>
      <c r="S350" s="64">
        <v>861432.27</v>
      </c>
      <c r="T350" s="64"/>
      <c r="U350" s="64">
        <f t="shared" si="14"/>
        <v>861432.27</v>
      </c>
      <c r="V350" s="207" t="s">
        <v>19</v>
      </c>
      <c r="W350" s="207" t="s">
        <v>782</v>
      </c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</row>
    <row r="351" spans="1:181" s="8" customFormat="1" ht="37.15" customHeight="1" x14ac:dyDescent="0.25">
      <c r="A351" s="210"/>
      <c r="B351" s="67" t="s">
        <v>8</v>
      </c>
      <c r="C351" s="213"/>
      <c r="D351" s="208"/>
      <c r="E351" s="58">
        <v>562.5</v>
      </c>
      <c r="F351" s="58" t="s">
        <v>598</v>
      </c>
      <c r="G351" s="208"/>
      <c r="H351" s="210"/>
      <c r="I351" s="72"/>
      <c r="J351" s="72"/>
      <c r="K351" s="72"/>
      <c r="L351" s="72"/>
      <c r="M351" s="72"/>
      <c r="N351" s="72"/>
      <c r="O351" s="72"/>
      <c r="P351" s="64"/>
      <c r="Q351" s="64"/>
      <c r="R351" s="64"/>
      <c r="S351" s="64"/>
      <c r="T351" s="64"/>
      <c r="U351" s="64"/>
      <c r="V351" s="208"/>
      <c r="W351" s="208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1"/>
      <c r="CX351" s="31"/>
      <c r="CY351" s="31"/>
      <c r="CZ351" s="31"/>
      <c r="DA351" s="31"/>
      <c r="DB351" s="31"/>
      <c r="DC351" s="31"/>
      <c r="DD351" s="31"/>
      <c r="DE351" s="31"/>
      <c r="DF351" s="31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  <c r="DT351" s="31"/>
      <c r="DU351" s="31"/>
      <c r="DV351" s="31"/>
      <c r="DW351" s="31"/>
      <c r="DX351" s="31"/>
      <c r="DY351" s="3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</row>
    <row r="352" spans="1:181" s="8" customFormat="1" ht="110.45" customHeight="1" x14ac:dyDescent="0.25">
      <c r="A352" s="155">
        <v>323</v>
      </c>
      <c r="B352" s="67" t="s">
        <v>129</v>
      </c>
      <c r="C352" s="56" t="s">
        <v>73</v>
      </c>
      <c r="D352" s="57" t="s">
        <v>310</v>
      </c>
      <c r="E352" s="58">
        <v>9476.7999999999993</v>
      </c>
      <c r="F352" s="58" t="s">
        <v>599</v>
      </c>
      <c r="G352" s="59" t="s">
        <v>11</v>
      </c>
      <c r="H352" s="60" t="s">
        <v>118</v>
      </c>
      <c r="I352" s="72"/>
      <c r="J352" s="72"/>
      <c r="K352" s="72"/>
      <c r="L352" s="72"/>
      <c r="M352" s="72"/>
      <c r="N352" s="72"/>
      <c r="O352" s="72"/>
      <c r="P352" s="64"/>
      <c r="Q352" s="64"/>
      <c r="R352" s="64"/>
      <c r="S352" s="64">
        <v>1573433.1</v>
      </c>
      <c r="T352" s="64"/>
      <c r="U352" s="64">
        <f t="shared" ref="U352:U353" si="15">I352+S352+T352</f>
        <v>1573433.1</v>
      </c>
      <c r="V352" s="59" t="s">
        <v>19</v>
      </c>
      <c r="W352" s="59" t="s">
        <v>496</v>
      </c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</row>
    <row r="353" spans="1:181" s="8" customFormat="1" ht="86.45" customHeight="1" x14ac:dyDescent="0.25">
      <c r="A353" s="155">
        <v>324</v>
      </c>
      <c r="B353" s="67" t="s">
        <v>134</v>
      </c>
      <c r="C353" s="62" t="s">
        <v>75</v>
      </c>
      <c r="D353" s="57" t="s">
        <v>783</v>
      </c>
      <c r="E353" s="71">
        <v>1</v>
      </c>
      <c r="F353" s="58" t="s">
        <v>108</v>
      </c>
      <c r="G353" s="59" t="s">
        <v>11</v>
      </c>
      <c r="H353" s="60" t="s">
        <v>118</v>
      </c>
      <c r="I353" s="72"/>
      <c r="J353" s="72"/>
      <c r="K353" s="72"/>
      <c r="L353" s="72"/>
      <c r="M353" s="72"/>
      <c r="N353" s="72"/>
      <c r="O353" s="72"/>
      <c r="P353" s="64"/>
      <c r="Q353" s="64"/>
      <c r="R353" s="64"/>
      <c r="S353" s="64">
        <v>95000</v>
      </c>
      <c r="T353" s="64"/>
      <c r="U353" s="64">
        <f t="shared" si="15"/>
        <v>95000</v>
      </c>
      <c r="V353" s="59" t="s">
        <v>19</v>
      </c>
      <c r="W353" s="59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  <c r="DT353" s="31"/>
      <c r="DU353" s="31"/>
      <c r="DV353" s="31"/>
      <c r="DW353" s="31"/>
      <c r="DX353" s="31"/>
      <c r="DY353" s="3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</row>
    <row r="354" spans="1:181" s="8" customFormat="1" ht="47.45" customHeight="1" x14ac:dyDescent="0.25">
      <c r="A354" s="155">
        <v>325</v>
      </c>
      <c r="B354" s="56" t="s">
        <v>136</v>
      </c>
      <c r="C354" s="62" t="s">
        <v>75</v>
      </c>
      <c r="D354" s="57" t="s">
        <v>713</v>
      </c>
      <c r="E354" s="71">
        <v>25000</v>
      </c>
      <c r="F354" s="58" t="s">
        <v>599</v>
      </c>
      <c r="G354" s="59" t="s">
        <v>11</v>
      </c>
      <c r="H354" s="60" t="s">
        <v>119</v>
      </c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>
        <v>191250</v>
      </c>
      <c r="U354" s="64">
        <f t="shared" si="12"/>
        <v>191250</v>
      </c>
      <c r="V354" s="59" t="s">
        <v>19</v>
      </c>
      <c r="W354" s="59" t="s">
        <v>496</v>
      </c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</row>
    <row r="355" spans="1:181" s="8" customFormat="1" ht="38.450000000000003" customHeight="1" x14ac:dyDescent="0.25">
      <c r="A355" s="155">
        <v>326</v>
      </c>
      <c r="B355" s="56" t="s">
        <v>136</v>
      </c>
      <c r="C355" s="62" t="s">
        <v>75</v>
      </c>
      <c r="D355" s="56" t="s">
        <v>695</v>
      </c>
      <c r="E355" s="71">
        <v>25000</v>
      </c>
      <c r="F355" s="58" t="s">
        <v>599</v>
      </c>
      <c r="G355" s="59" t="s">
        <v>11</v>
      </c>
      <c r="H355" s="60" t="s">
        <v>119</v>
      </c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>
        <v>191250</v>
      </c>
      <c r="U355" s="64">
        <f t="shared" si="12"/>
        <v>191250</v>
      </c>
      <c r="V355" s="59" t="s">
        <v>19</v>
      </c>
      <c r="W355" s="59" t="s">
        <v>496</v>
      </c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</row>
    <row r="356" spans="1:181" s="8" customFormat="1" ht="38.450000000000003" customHeight="1" x14ac:dyDescent="0.25">
      <c r="A356" s="155">
        <v>327</v>
      </c>
      <c r="B356" s="56" t="s">
        <v>136</v>
      </c>
      <c r="C356" s="62" t="s">
        <v>75</v>
      </c>
      <c r="D356" s="54" t="s">
        <v>641</v>
      </c>
      <c r="E356" s="71">
        <v>25000</v>
      </c>
      <c r="F356" s="58" t="s">
        <v>599</v>
      </c>
      <c r="G356" s="59" t="s">
        <v>11</v>
      </c>
      <c r="H356" s="60" t="s">
        <v>119</v>
      </c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>
        <v>191250</v>
      </c>
      <c r="U356" s="64">
        <f t="shared" ref="U356" si="16">I356+S356+T356</f>
        <v>191250</v>
      </c>
      <c r="V356" s="59" t="s">
        <v>19</v>
      </c>
      <c r="W356" s="59" t="s">
        <v>496</v>
      </c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</row>
    <row r="357" spans="1:181" s="8" customFormat="1" ht="51" customHeight="1" x14ac:dyDescent="0.25">
      <c r="A357" s="209">
        <v>328</v>
      </c>
      <c r="B357" s="56" t="s">
        <v>161</v>
      </c>
      <c r="C357" s="218" t="s">
        <v>75</v>
      </c>
      <c r="D357" s="211" t="s">
        <v>784</v>
      </c>
      <c r="E357" s="71">
        <v>5821</v>
      </c>
      <c r="F357" s="58" t="s">
        <v>599</v>
      </c>
      <c r="G357" s="207" t="s">
        <v>11</v>
      </c>
      <c r="H357" s="214" t="s">
        <v>119</v>
      </c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>
        <v>1215696.3899999999</v>
      </c>
      <c r="U357" s="64">
        <f t="shared" si="12"/>
        <v>1215696.3899999999</v>
      </c>
      <c r="V357" s="59" t="s">
        <v>19</v>
      </c>
      <c r="W357" s="59" t="s">
        <v>496</v>
      </c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</row>
    <row r="358" spans="1:181" s="8" customFormat="1" ht="44.45" customHeight="1" x14ac:dyDescent="0.25">
      <c r="A358" s="210"/>
      <c r="B358" s="56" t="s">
        <v>617</v>
      </c>
      <c r="C358" s="212"/>
      <c r="D358" s="213"/>
      <c r="E358" s="71">
        <v>1250</v>
      </c>
      <c r="F358" s="58" t="s">
        <v>598</v>
      </c>
      <c r="G358" s="208"/>
      <c r="H358" s="210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59"/>
      <c r="W358" s="59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1"/>
      <c r="DH358" s="31"/>
      <c r="DI358" s="31"/>
      <c r="DJ358" s="31"/>
      <c r="DK358" s="31"/>
      <c r="DL358" s="31"/>
      <c r="DM358" s="31"/>
      <c r="DN358" s="31"/>
      <c r="DO358" s="31"/>
      <c r="DP358" s="31"/>
      <c r="DQ358" s="31"/>
      <c r="DR358" s="31"/>
      <c r="DS358" s="31"/>
      <c r="DT358" s="31"/>
      <c r="DU358" s="31"/>
      <c r="DV358" s="31"/>
      <c r="DW358" s="31"/>
      <c r="DX358" s="31"/>
      <c r="DY358" s="3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</row>
    <row r="359" spans="1:181" s="8" customFormat="1" ht="51" customHeight="1" x14ac:dyDescent="0.25">
      <c r="A359" s="209">
        <v>329</v>
      </c>
      <c r="B359" s="56" t="s">
        <v>161</v>
      </c>
      <c r="C359" s="218" t="s">
        <v>75</v>
      </c>
      <c r="D359" s="211" t="s">
        <v>784</v>
      </c>
      <c r="E359" s="71">
        <v>5821</v>
      </c>
      <c r="F359" s="58" t="s">
        <v>599</v>
      </c>
      <c r="G359" s="207" t="s">
        <v>11</v>
      </c>
      <c r="H359" s="214" t="s">
        <v>119</v>
      </c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>
        <v>1215696.3899999999</v>
      </c>
      <c r="U359" s="64">
        <f t="shared" ref="U359" si="17">I359+S359+T359</f>
        <v>1215696.3899999999</v>
      </c>
      <c r="V359" s="59" t="s">
        <v>19</v>
      </c>
      <c r="W359" s="59" t="s">
        <v>496</v>
      </c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</row>
    <row r="360" spans="1:181" s="8" customFormat="1" ht="44.45" customHeight="1" x14ac:dyDescent="0.25">
      <c r="A360" s="210"/>
      <c r="B360" s="56" t="s">
        <v>617</v>
      </c>
      <c r="C360" s="212"/>
      <c r="D360" s="213"/>
      <c r="E360" s="71">
        <v>1250</v>
      </c>
      <c r="F360" s="58" t="s">
        <v>598</v>
      </c>
      <c r="G360" s="208"/>
      <c r="H360" s="210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59"/>
      <c r="W360" s="59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</row>
    <row r="361" spans="1:181" s="8" customFormat="1" ht="39.6" customHeight="1" x14ac:dyDescent="0.25">
      <c r="A361" s="155">
        <v>330</v>
      </c>
      <c r="B361" s="56" t="s">
        <v>136</v>
      </c>
      <c r="C361" s="62" t="s">
        <v>75</v>
      </c>
      <c r="D361" s="56" t="s">
        <v>696</v>
      </c>
      <c r="E361" s="71">
        <v>5400</v>
      </c>
      <c r="F361" s="58" t="s">
        <v>599</v>
      </c>
      <c r="G361" s="59" t="s">
        <v>11</v>
      </c>
      <c r="H361" s="60" t="s">
        <v>119</v>
      </c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>
        <v>41310</v>
      </c>
      <c r="U361" s="64">
        <f t="shared" si="12"/>
        <v>41310</v>
      </c>
      <c r="V361" s="59" t="s">
        <v>19</v>
      </c>
      <c r="W361" s="59" t="s">
        <v>496</v>
      </c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</row>
    <row r="362" spans="1:181" s="8" customFormat="1" ht="38.450000000000003" customHeight="1" x14ac:dyDescent="0.25">
      <c r="A362" s="209">
        <v>331</v>
      </c>
      <c r="B362" s="56" t="s">
        <v>616</v>
      </c>
      <c r="C362" s="218" t="s">
        <v>75</v>
      </c>
      <c r="D362" s="211" t="s">
        <v>785</v>
      </c>
      <c r="E362" s="71">
        <v>11152</v>
      </c>
      <c r="F362" s="58" t="s">
        <v>599</v>
      </c>
      <c r="G362" s="207" t="s">
        <v>11</v>
      </c>
      <c r="H362" s="220" t="s">
        <v>119</v>
      </c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>
        <v>1215696.3899999999</v>
      </c>
      <c r="U362" s="64">
        <f t="shared" si="12"/>
        <v>1215696.3899999999</v>
      </c>
      <c r="V362" s="220" t="s">
        <v>19</v>
      </c>
      <c r="W362" s="207" t="s">
        <v>496</v>
      </c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</row>
    <row r="363" spans="1:181" s="8" customFormat="1" ht="22.15" customHeight="1" x14ac:dyDescent="0.25">
      <c r="A363" s="210"/>
      <c r="B363" s="56" t="s">
        <v>8</v>
      </c>
      <c r="C363" s="212"/>
      <c r="D363" s="213"/>
      <c r="E363" s="71">
        <v>1195</v>
      </c>
      <c r="F363" s="58" t="s">
        <v>598</v>
      </c>
      <c r="G363" s="208"/>
      <c r="H363" s="210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210"/>
      <c r="W363" s="208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1"/>
      <c r="CX363" s="31"/>
      <c r="CY363" s="31"/>
      <c r="CZ363" s="31"/>
      <c r="DA363" s="31"/>
      <c r="DB363" s="31"/>
      <c r="DC363" s="31"/>
      <c r="DD363" s="31"/>
      <c r="DE363" s="31"/>
      <c r="DF363" s="31"/>
      <c r="DG363" s="31"/>
      <c r="DH363" s="31"/>
      <c r="DI363" s="31"/>
      <c r="DJ363" s="31"/>
      <c r="DK363" s="31"/>
      <c r="DL363" s="31"/>
      <c r="DM363" s="31"/>
      <c r="DN363" s="31"/>
      <c r="DO363" s="31"/>
      <c r="DP363" s="31"/>
      <c r="DQ363" s="31"/>
      <c r="DR363" s="31"/>
      <c r="DS363" s="31"/>
      <c r="DT363" s="31"/>
      <c r="DU363" s="31"/>
      <c r="DV363" s="31"/>
      <c r="DW363" s="31"/>
      <c r="DX363" s="31"/>
      <c r="DY363" s="3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</row>
    <row r="364" spans="1:181" s="8" customFormat="1" ht="55.15" customHeight="1" x14ac:dyDescent="0.25">
      <c r="A364" s="209">
        <v>332</v>
      </c>
      <c r="B364" s="56" t="s">
        <v>161</v>
      </c>
      <c r="C364" s="218" t="s">
        <v>75</v>
      </c>
      <c r="D364" s="211" t="s">
        <v>259</v>
      </c>
      <c r="E364" s="71">
        <v>6092</v>
      </c>
      <c r="F364" s="58" t="s">
        <v>599</v>
      </c>
      <c r="G364" s="211" t="s">
        <v>11</v>
      </c>
      <c r="H364" s="219" t="s">
        <v>119</v>
      </c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>
        <v>1215696.3899999999</v>
      </c>
      <c r="U364" s="64">
        <f t="shared" si="12"/>
        <v>1215696.3899999999</v>
      </c>
      <c r="V364" s="207" t="s">
        <v>421</v>
      </c>
      <c r="W364" s="207" t="s">
        <v>786</v>
      </c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</row>
    <row r="365" spans="1:181" s="8" customFormat="1" ht="54.6" customHeight="1" x14ac:dyDescent="0.25">
      <c r="A365" s="210"/>
      <c r="B365" s="56" t="s">
        <v>8</v>
      </c>
      <c r="C365" s="212"/>
      <c r="D365" s="213"/>
      <c r="E365" s="71">
        <v>1250</v>
      </c>
      <c r="F365" s="58" t="s">
        <v>598</v>
      </c>
      <c r="G365" s="213"/>
      <c r="H365" s="210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208"/>
      <c r="W365" s="208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1"/>
      <c r="CX365" s="31"/>
      <c r="CY365" s="31"/>
      <c r="CZ365" s="31"/>
      <c r="DA365" s="31"/>
      <c r="DB365" s="31"/>
      <c r="DC365" s="31"/>
      <c r="DD365" s="31"/>
      <c r="DE365" s="31"/>
      <c r="DF365" s="31"/>
      <c r="DG365" s="31"/>
      <c r="DH365" s="31"/>
      <c r="DI365" s="31"/>
      <c r="DJ365" s="31"/>
      <c r="DK365" s="31"/>
      <c r="DL365" s="31"/>
      <c r="DM365" s="31"/>
      <c r="DN365" s="31"/>
      <c r="DO365" s="31"/>
      <c r="DP365" s="31"/>
      <c r="DQ365" s="31"/>
      <c r="DR365" s="31"/>
      <c r="DS365" s="31"/>
      <c r="DT365" s="31"/>
      <c r="DU365" s="31"/>
      <c r="DV365" s="31"/>
      <c r="DW365" s="31"/>
      <c r="DX365" s="31"/>
      <c r="DY365" s="3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</row>
    <row r="366" spans="1:181" s="8" customFormat="1" ht="60" customHeight="1" x14ac:dyDescent="0.25">
      <c r="A366" s="209">
        <v>333</v>
      </c>
      <c r="B366" s="56" t="s">
        <v>161</v>
      </c>
      <c r="C366" s="218" t="s">
        <v>75</v>
      </c>
      <c r="D366" s="211" t="s">
        <v>618</v>
      </c>
      <c r="E366" s="71">
        <v>6092</v>
      </c>
      <c r="F366" s="58" t="s">
        <v>599</v>
      </c>
      <c r="G366" s="211" t="s">
        <v>11</v>
      </c>
      <c r="H366" s="219" t="s">
        <v>119</v>
      </c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>
        <v>1215696.3899999999</v>
      </c>
      <c r="U366" s="64">
        <f t="shared" ref="U366" si="18">I366+S366+T366</f>
        <v>1215696.3899999999</v>
      </c>
      <c r="V366" s="207" t="s">
        <v>421</v>
      </c>
      <c r="W366" s="20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</row>
    <row r="367" spans="1:181" s="8" customFormat="1" ht="52.9" customHeight="1" x14ac:dyDescent="0.25">
      <c r="A367" s="210"/>
      <c r="B367" s="56" t="s">
        <v>8</v>
      </c>
      <c r="C367" s="212"/>
      <c r="D367" s="213"/>
      <c r="E367" s="71">
        <v>1250</v>
      </c>
      <c r="F367" s="58" t="s">
        <v>598</v>
      </c>
      <c r="G367" s="213"/>
      <c r="H367" s="210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208"/>
      <c r="W367" s="208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</row>
    <row r="368" spans="1:181" s="8" customFormat="1" ht="60" customHeight="1" x14ac:dyDescent="0.25">
      <c r="A368" s="209">
        <v>334</v>
      </c>
      <c r="B368" s="56" t="s">
        <v>161</v>
      </c>
      <c r="C368" s="218" t="s">
        <v>75</v>
      </c>
      <c r="D368" s="211" t="s">
        <v>697</v>
      </c>
      <c r="E368" s="71">
        <v>6092</v>
      </c>
      <c r="F368" s="58" t="s">
        <v>599</v>
      </c>
      <c r="G368" s="211" t="s">
        <v>11</v>
      </c>
      <c r="H368" s="219" t="s">
        <v>119</v>
      </c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>
        <v>1215696.3899999999</v>
      </c>
      <c r="U368" s="64">
        <f t="shared" ref="U368" si="19">I368+S368+T368</f>
        <v>1215696.3899999999</v>
      </c>
      <c r="V368" s="207" t="s">
        <v>421</v>
      </c>
      <c r="W368" s="20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</row>
    <row r="369" spans="1:181" s="8" customFormat="1" ht="52.9" customHeight="1" x14ac:dyDescent="0.25">
      <c r="A369" s="210"/>
      <c r="B369" s="56" t="s">
        <v>8</v>
      </c>
      <c r="C369" s="212"/>
      <c r="D369" s="213"/>
      <c r="E369" s="71">
        <v>1250</v>
      </c>
      <c r="F369" s="58" t="s">
        <v>598</v>
      </c>
      <c r="G369" s="213"/>
      <c r="H369" s="210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208"/>
      <c r="W369" s="208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</row>
    <row r="370" spans="1:181" s="8" customFormat="1" ht="117.6" customHeight="1" x14ac:dyDescent="0.25">
      <c r="A370" s="155">
        <v>335</v>
      </c>
      <c r="B370" s="56" t="s">
        <v>132</v>
      </c>
      <c r="C370" s="62" t="s">
        <v>75</v>
      </c>
      <c r="D370" s="56" t="s">
        <v>259</v>
      </c>
      <c r="E370" s="71">
        <v>1800</v>
      </c>
      <c r="F370" s="58" t="s">
        <v>599</v>
      </c>
      <c r="G370" s="59" t="s">
        <v>11</v>
      </c>
      <c r="H370" s="60" t="s">
        <v>119</v>
      </c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>
        <v>13767.41</v>
      </c>
      <c r="U370" s="64">
        <f t="shared" si="12"/>
        <v>13767.41</v>
      </c>
      <c r="V370" s="59" t="s">
        <v>421</v>
      </c>
      <c r="W370" s="59" t="s">
        <v>786</v>
      </c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</row>
    <row r="371" spans="1:181" s="8" customFormat="1" ht="62.45" customHeight="1" x14ac:dyDescent="0.25">
      <c r="A371" s="155">
        <v>336</v>
      </c>
      <c r="B371" s="56" t="s">
        <v>136</v>
      </c>
      <c r="C371" s="62" t="s">
        <v>75</v>
      </c>
      <c r="D371" s="56" t="s">
        <v>697</v>
      </c>
      <c r="E371" s="71">
        <v>25000</v>
      </c>
      <c r="F371" s="58" t="s">
        <v>599</v>
      </c>
      <c r="G371" s="59" t="s">
        <v>11</v>
      </c>
      <c r="H371" s="60" t="s">
        <v>119</v>
      </c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>
        <v>191250</v>
      </c>
      <c r="U371" s="64">
        <f t="shared" si="12"/>
        <v>191250</v>
      </c>
      <c r="V371" s="59" t="s">
        <v>19</v>
      </c>
      <c r="W371" s="59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</row>
    <row r="372" spans="1:181" s="8" customFormat="1" ht="56.45" customHeight="1" x14ac:dyDescent="0.25">
      <c r="A372" s="155">
        <v>337</v>
      </c>
      <c r="B372" s="56" t="s">
        <v>136</v>
      </c>
      <c r="C372" s="62" t="s">
        <v>75</v>
      </c>
      <c r="D372" s="56" t="s">
        <v>618</v>
      </c>
      <c r="E372" s="71">
        <v>25000</v>
      </c>
      <c r="F372" s="58" t="s">
        <v>599</v>
      </c>
      <c r="G372" s="59" t="s">
        <v>11</v>
      </c>
      <c r="H372" s="60" t="s">
        <v>119</v>
      </c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>
        <v>191250</v>
      </c>
      <c r="U372" s="64">
        <f t="shared" si="12"/>
        <v>191250</v>
      </c>
      <c r="V372" s="59" t="s">
        <v>19</v>
      </c>
      <c r="W372" s="59" t="s">
        <v>496</v>
      </c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</row>
    <row r="373" spans="1:181" s="8" customFormat="1" ht="78" customHeight="1" x14ac:dyDescent="0.25">
      <c r="A373" s="155">
        <v>338</v>
      </c>
      <c r="B373" s="55" t="s">
        <v>672</v>
      </c>
      <c r="C373" s="62" t="s">
        <v>75</v>
      </c>
      <c r="D373" s="56" t="s">
        <v>546</v>
      </c>
      <c r="E373" s="71">
        <v>1</v>
      </c>
      <c r="F373" s="58" t="s">
        <v>108</v>
      </c>
      <c r="G373" s="59" t="s">
        <v>11</v>
      </c>
      <c r="H373" s="60" t="s">
        <v>119</v>
      </c>
      <c r="I373" s="72"/>
      <c r="J373" s="72"/>
      <c r="K373" s="72"/>
      <c r="L373" s="72"/>
      <c r="M373" s="72"/>
      <c r="N373" s="72"/>
      <c r="O373" s="72"/>
      <c r="P373" s="64"/>
      <c r="Q373" s="64"/>
      <c r="R373" s="64"/>
      <c r="S373" s="64"/>
      <c r="T373" s="64">
        <v>1265354.6599999999</v>
      </c>
      <c r="U373" s="64">
        <f t="shared" si="12"/>
        <v>1265354.6599999999</v>
      </c>
      <c r="V373" s="59" t="s">
        <v>19</v>
      </c>
      <c r="W373" s="59" t="s">
        <v>545</v>
      </c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</row>
    <row r="374" spans="1:181" s="8" customFormat="1" ht="63.6" customHeight="1" x14ac:dyDescent="0.25">
      <c r="A374" s="155">
        <v>339</v>
      </c>
      <c r="B374" s="55" t="s">
        <v>7</v>
      </c>
      <c r="C374" s="62" t="s">
        <v>75</v>
      </c>
      <c r="D374" s="56" t="s">
        <v>698</v>
      </c>
      <c r="E374" s="71">
        <v>1500</v>
      </c>
      <c r="F374" s="58" t="s">
        <v>599</v>
      </c>
      <c r="G374" s="59" t="s">
        <v>11</v>
      </c>
      <c r="H374" s="60" t="s">
        <v>119</v>
      </c>
      <c r="I374" s="72"/>
      <c r="J374" s="72"/>
      <c r="K374" s="72"/>
      <c r="L374" s="72"/>
      <c r="M374" s="72"/>
      <c r="N374" s="72"/>
      <c r="O374" s="72"/>
      <c r="P374" s="64"/>
      <c r="Q374" s="64"/>
      <c r="R374" s="64"/>
      <c r="S374" s="64"/>
      <c r="T374" s="64">
        <v>351480</v>
      </c>
      <c r="U374" s="64">
        <f t="shared" si="12"/>
        <v>351480</v>
      </c>
      <c r="V374" s="59"/>
      <c r="W374" s="59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</row>
    <row r="375" spans="1:181" s="8" customFormat="1" ht="63.6" customHeight="1" x14ac:dyDescent="0.25">
      <c r="A375" s="155">
        <v>340</v>
      </c>
      <c r="B375" s="55" t="s">
        <v>7</v>
      </c>
      <c r="C375" s="62" t="s">
        <v>75</v>
      </c>
      <c r="D375" s="56" t="s">
        <v>699</v>
      </c>
      <c r="E375" s="71">
        <v>549</v>
      </c>
      <c r="F375" s="58" t="s">
        <v>599</v>
      </c>
      <c r="G375" s="59" t="s">
        <v>11</v>
      </c>
      <c r="H375" s="60" t="s">
        <v>119</v>
      </c>
      <c r="I375" s="72"/>
      <c r="J375" s="72"/>
      <c r="K375" s="72"/>
      <c r="L375" s="72"/>
      <c r="M375" s="72"/>
      <c r="N375" s="72"/>
      <c r="O375" s="72"/>
      <c r="P375" s="64"/>
      <c r="Q375" s="64"/>
      <c r="R375" s="64"/>
      <c r="S375" s="64"/>
      <c r="T375" s="64">
        <v>128641.68</v>
      </c>
      <c r="U375" s="64">
        <f t="shared" si="12"/>
        <v>128641.68</v>
      </c>
      <c r="V375" s="59"/>
      <c r="W375" s="59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</row>
    <row r="376" spans="1:181" s="8" customFormat="1" ht="46.15" customHeight="1" x14ac:dyDescent="0.25">
      <c r="A376" s="209">
        <v>341</v>
      </c>
      <c r="B376" s="56" t="s">
        <v>161</v>
      </c>
      <c r="C376" s="218" t="s">
        <v>75</v>
      </c>
      <c r="D376" s="211" t="s">
        <v>649</v>
      </c>
      <c r="E376" s="71">
        <v>2030</v>
      </c>
      <c r="F376" s="58" t="s">
        <v>599</v>
      </c>
      <c r="G376" s="211" t="s">
        <v>11</v>
      </c>
      <c r="H376" s="219" t="s">
        <v>119</v>
      </c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>
        <v>1215696.3899999999</v>
      </c>
      <c r="U376" s="64">
        <f t="shared" ref="U376" si="20">I376+S376+T376</f>
        <v>1215696.3899999999</v>
      </c>
      <c r="V376" s="207" t="s">
        <v>19</v>
      </c>
      <c r="W376" s="20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</row>
    <row r="377" spans="1:181" s="8" customFormat="1" ht="35.450000000000003" customHeight="1" x14ac:dyDescent="0.25">
      <c r="A377" s="210"/>
      <c r="B377" s="56" t="s">
        <v>8</v>
      </c>
      <c r="C377" s="212"/>
      <c r="D377" s="213"/>
      <c r="E377" s="71">
        <v>416.5</v>
      </c>
      <c r="F377" s="58" t="s">
        <v>598</v>
      </c>
      <c r="G377" s="213"/>
      <c r="H377" s="210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208"/>
      <c r="W377" s="208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</row>
    <row r="378" spans="1:181" s="8" customFormat="1" ht="57.6" customHeight="1" x14ac:dyDescent="0.25">
      <c r="A378" s="155">
        <v>342</v>
      </c>
      <c r="B378" s="55" t="s">
        <v>170</v>
      </c>
      <c r="C378" s="62" t="s">
        <v>75</v>
      </c>
      <c r="D378" s="56" t="s">
        <v>613</v>
      </c>
      <c r="E378" s="71">
        <v>1</v>
      </c>
      <c r="F378" s="58" t="s">
        <v>108</v>
      </c>
      <c r="G378" s="59" t="s">
        <v>11</v>
      </c>
      <c r="H378" s="43" t="s">
        <v>118</v>
      </c>
      <c r="I378" s="72"/>
      <c r="J378" s="72"/>
      <c r="K378" s="72"/>
      <c r="L378" s="72"/>
      <c r="M378" s="72"/>
      <c r="N378" s="72"/>
      <c r="O378" s="72"/>
      <c r="P378" s="64"/>
      <c r="Q378" s="64"/>
      <c r="R378" s="64"/>
      <c r="S378" s="64">
        <v>250000</v>
      </c>
      <c r="T378" s="64"/>
      <c r="U378" s="64">
        <f t="shared" si="12"/>
        <v>250000</v>
      </c>
      <c r="V378" s="59" t="s">
        <v>19</v>
      </c>
      <c r="W378" s="42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</row>
    <row r="379" spans="1:181" s="8" customFormat="1" ht="68.45" customHeight="1" x14ac:dyDescent="0.25">
      <c r="A379" s="155">
        <v>343</v>
      </c>
      <c r="B379" s="56" t="s">
        <v>136</v>
      </c>
      <c r="C379" s="62" t="s">
        <v>75</v>
      </c>
      <c r="D379" s="56" t="s">
        <v>619</v>
      </c>
      <c r="E379" s="71">
        <v>25000</v>
      </c>
      <c r="F379" s="58" t="s">
        <v>599</v>
      </c>
      <c r="G379" s="59" t="s">
        <v>11</v>
      </c>
      <c r="H379" s="43" t="s">
        <v>119</v>
      </c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>
        <v>187905.5</v>
      </c>
      <c r="U379" s="64">
        <f t="shared" si="12"/>
        <v>187905.5</v>
      </c>
      <c r="V379" s="59" t="s">
        <v>19</v>
      </c>
      <c r="W379" s="59" t="s">
        <v>496</v>
      </c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</row>
    <row r="380" spans="1:181" s="8" customFormat="1" ht="45" customHeight="1" x14ac:dyDescent="0.25">
      <c r="A380" s="209">
        <v>344</v>
      </c>
      <c r="B380" s="56" t="s">
        <v>161</v>
      </c>
      <c r="C380" s="215" t="s">
        <v>75</v>
      </c>
      <c r="D380" s="215" t="s">
        <v>619</v>
      </c>
      <c r="E380" s="71">
        <v>7023</v>
      </c>
      <c r="F380" s="58" t="s">
        <v>599</v>
      </c>
      <c r="G380" s="207" t="s">
        <v>11</v>
      </c>
      <c r="H380" s="216" t="s">
        <v>119</v>
      </c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>
        <v>861432.27</v>
      </c>
      <c r="T380" s="64"/>
      <c r="U380" s="64">
        <f t="shared" si="12"/>
        <v>861432.27</v>
      </c>
      <c r="V380" s="207" t="s">
        <v>19</v>
      </c>
      <c r="W380" s="207" t="s">
        <v>496</v>
      </c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</row>
    <row r="381" spans="1:181" s="8" customFormat="1" ht="42.6" customHeight="1" x14ac:dyDescent="0.25">
      <c r="A381" s="210"/>
      <c r="B381" s="56" t="s">
        <v>617</v>
      </c>
      <c r="C381" s="208"/>
      <c r="D381" s="208"/>
      <c r="E381" s="71">
        <v>1505</v>
      </c>
      <c r="F381" s="58" t="s">
        <v>620</v>
      </c>
      <c r="G381" s="208"/>
      <c r="H381" s="217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208"/>
      <c r="W381" s="208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</row>
    <row r="382" spans="1:181" s="8" customFormat="1" ht="46.9" customHeight="1" x14ac:dyDescent="0.25">
      <c r="A382" s="155">
        <v>345</v>
      </c>
      <c r="B382" s="56" t="s">
        <v>132</v>
      </c>
      <c r="C382" s="62" t="s">
        <v>75</v>
      </c>
      <c r="D382" s="56" t="s">
        <v>787</v>
      </c>
      <c r="E382" s="71">
        <v>1800</v>
      </c>
      <c r="F382" s="58" t="s">
        <v>599</v>
      </c>
      <c r="G382" s="59" t="s">
        <v>11</v>
      </c>
      <c r="H382" s="60" t="s">
        <v>119</v>
      </c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>
        <v>13767.41</v>
      </c>
      <c r="U382" s="64">
        <f t="shared" si="12"/>
        <v>13767.41</v>
      </c>
      <c r="V382" s="59" t="s">
        <v>19</v>
      </c>
      <c r="W382" s="59" t="s">
        <v>496</v>
      </c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</row>
    <row r="383" spans="1:181" s="8" customFormat="1" ht="40.15" customHeight="1" x14ac:dyDescent="0.25">
      <c r="A383" s="155">
        <v>346</v>
      </c>
      <c r="B383" s="55" t="s">
        <v>172</v>
      </c>
      <c r="C383" s="62" t="s">
        <v>75</v>
      </c>
      <c r="D383" s="56" t="s">
        <v>612</v>
      </c>
      <c r="E383" s="71">
        <v>1</v>
      </c>
      <c r="F383" s="58" t="s">
        <v>108</v>
      </c>
      <c r="G383" s="59" t="s">
        <v>11</v>
      </c>
      <c r="H383" s="43" t="s">
        <v>118</v>
      </c>
      <c r="I383" s="72"/>
      <c r="J383" s="72"/>
      <c r="K383" s="72"/>
      <c r="L383" s="72"/>
      <c r="M383" s="72"/>
      <c r="N383" s="72"/>
      <c r="O383" s="72"/>
      <c r="P383" s="64"/>
      <c r="Q383" s="64"/>
      <c r="R383" s="64"/>
      <c r="S383" s="64">
        <f>14500*1.29462</f>
        <v>18771.990000000002</v>
      </c>
      <c r="T383" s="64"/>
      <c r="U383" s="64">
        <f t="shared" si="12"/>
        <v>18771.990000000002</v>
      </c>
      <c r="V383" s="59" t="s">
        <v>19</v>
      </c>
      <c r="W383" s="59" t="s">
        <v>547</v>
      </c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</row>
    <row r="384" spans="1:181" s="8" customFormat="1" ht="46.9" customHeight="1" x14ac:dyDescent="0.25">
      <c r="A384" s="155">
        <v>347</v>
      </c>
      <c r="B384" s="67" t="s">
        <v>140</v>
      </c>
      <c r="C384" s="56" t="s">
        <v>72</v>
      </c>
      <c r="D384" s="73" t="s">
        <v>175</v>
      </c>
      <c r="E384" s="58">
        <v>1</v>
      </c>
      <c r="F384" s="71" t="s">
        <v>108</v>
      </c>
      <c r="G384" s="57" t="s">
        <v>9</v>
      </c>
      <c r="H384" s="60" t="s">
        <v>119</v>
      </c>
      <c r="I384" s="72"/>
      <c r="J384" s="72"/>
      <c r="K384" s="72"/>
      <c r="L384" s="72"/>
      <c r="M384" s="72"/>
      <c r="N384" s="72"/>
      <c r="O384" s="72"/>
      <c r="P384" s="64"/>
      <c r="Q384" s="64"/>
      <c r="R384" s="64"/>
      <c r="S384" s="64"/>
      <c r="T384" s="64">
        <v>485461.93</v>
      </c>
      <c r="U384" s="64">
        <f t="shared" si="12"/>
        <v>485461.93</v>
      </c>
      <c r="V384" s="59" t="s">
        <v>19</v>
      </c>
      <c r="W384" s="59" t="s">
        <v>497</v>
      </c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</row>
    <row r="385" spans="1:181" s="8" customFormat="1" ht="47.45" customHeight="1" x14ac:dyDescent="0.25">
      <c r="A385" s="155">
        <v>348</v>
      </c>
      <c r="B385" s="67" t="s">
        <v>176</v>
      </c>
      <c r="C385" s="56" t="s">
        <v>72</v>
      </c>
      <c r="D385" s="73" t="s">
        <v>614</v>
      </c>
      <c r="E385" s="58">
        <v>1</v>
      </c>
      <c r="F385" s="71" t="s">
        <v>108</v>
      </c>
      <c r="G385" s="57" t="s">
        <v>9</v>
      </c>
      <c r="H385" s="60" t="s">
        <v>118</v>
      </c>
      <c r="I385" s="72"/>
      <c r="J385" s="72"/>
      <c r="K385" s="72"/>
      <c r="L385" s="72"/>
      <c r="M385" s="72"/>
      <c r="N385" s="72"/>
      <c r="O385" s="72"/>
      <c r="P385" s="64"/>
      <c r="Q385" s="64"/>
      <c r="R385" s="64"/>
      <c r="S385" s="64">
        <f>305000*1.29462</f>
        <v>394859.10000000003</v>
      </c>
      <c r="T385" s="64"/>
      <c r="U385" s="64">
        <f t="shared" si="12"/>
        <v>394859.10000000003</v>
      </c>
      <c r="V385" s="59" t="s">
        <v>19</v>
      </c>
      <c r="W385" s="59" t="s">
        <v>497</v>
      </c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</row>
    <row r="386" spans="1:181" s="8" customFormat="1" ht="46.9" customHeight="1" x14ac:dyDescent="0.25">
      <c r="A386" s="155">
        <v>349</v>
      </c>
      <c r="B386" s="67" t="s">
        <v>8</v>
      </c>
      <c r="C386" s="62" t="s">
        <v>75</v>
      </c>
      <c r="D386" s="56" t="s">
        <v>615</v>
      </c>
      <c r="E386" s="71">
        <v>1250</v>
      </c>
      <c r="F386" s="58" t="s">
        <v>598</v>
      </c>
      <c r="G386" s="59" t="s">
        <v>11</v>
      </c>
      <c r="H386" s="60" t="s">
        <v>119</v>
      </c>
      <c r="I386" s="72"/>
      <c r="J386" s="72"/>
      <c r="K386" s="72"/>
      <c r="L386" s="72"/>
      <c r="M386" s="72"/>
      <c r="N386" s="72"/>
      <c r="O386" s="72"/>
      <c r="P386" s="64"/>
      <c r="Q386" s="64"/>
      <c r="R386" s="64"/>
      <c r="S386" s="64"/>
      <c r="T386" s="64">
        <v>1215696.3899999999</v>
      </c>
      <c r="U386" s="64">
        <f t="shared" si="12"/>
        <v>1215696.3899999999</v>
      </c>
      <c r="V386" s="59" t="s">
        <v>19</v>
      </c>
      <c r="W386" s="59" t="s">
        <v>497</v>
      </c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</row>
    <row r="387" spans="1:181" s="8" customFormat="1" ht="39" customHeight="1" x14ac:dyDescent="0.25">
      <c r="A387" s="154">
        <v>350</v>
      </c>
      <c r="B387" s="67" t="s">
        <v>7</v>
      </c>
      <c r="C387" s="56" t="s">
        <v>84</v>
      </c>
      <c r="D387" s="54" t="s">
        <v>705</v>
      </c>
      <c r="E387" s="74" t="s">
        <v>621</v>
      </c>
      <c r="F387" s="75" t="s">
        <v>622</v>
      </c>
      <c r="G387" s="57" t="s">
        <v>9</v>
      </c>
      <c r="H387" s="60" t="s">
        <v>119</v>
      </c>
      <c r="I387" s="76"/>
      <c r="J387" s="76"/>
      <c r="K387" s="76"/>
      <c r="L387" s="76"/>
      <c r="M387" s="76"/>
      <c r="N387" s="76"/>
      <c r="O387" s="76"/>
      <c r="P387" s="64"/>
      <c r="Q387" s="76"/>
      <c r="R387" s="64"/>
      <c r="S387" s="76"/>
      <c r="T387" s="64">
        <v>112473.60000000001</v>
      </c>
      <c r="U387" s="64">
        <f t="shared" si="12"/>
        <v>112473.60000000001</v>
      </c>
      <c r="V387" s="59" t="s">
        <v>19</v>
      </c>
      <c r="W387" s="59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</row>
    <row r="388" spans="1:181" s="8" customFormat="1" ht="106.9" customHeight="1" x14ac:dyDescent="0.25">
      <c r="A388" s="209">
        <v>351</v>
      </c>
      <c r="B388" s="67" t="s">
        <v>561</v>
      </c>
      <c r="C388" s="211" t="s">
        <v>84</v>
      </c>
      <c r="D388" s="211" t="s">
        <v>700</v>
      </c>
      <c r="E388" s="71">
        <v>17853.8</v>
      </c>
      <c r="F388" s="71" t="s">
        <v>599</v>
      </c>
      <c r="G388" s="207" t="s">
        <v>11</v>
      </c>
      <c r="H388" s="214" t="s">
        <v>118</v>
      </c>
      <c r="I388" s="72"/>
      <c r="J388" s="72"/>
      <c r="K388" s="72"/>
      <c r="L388" s="72"/>
      <c r="M388" s="72"/>
      <c r="N388" s="72"/>
      <c r="O388" s="72"/>
      <c r="P388" s="64"/>
      <c r="Q388" s="64"/>
      <c r="R388" s="64"/>
      <c r="S388" s="64"/>
      <c r="T388" s="64">
        <v>1215696.3899999999</v>
      </c>
      <c r="U388" s="64">
        <f t="shared" si="12"/>
        <v>1215696.3899999999</v>
      </c>
      <c r="V388" s="59" t="s">
        <v>19</v>
      </c>
      <c r="W388" s="59" t="s">
        <v>548</v>
      </c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</row>
    <row r="389" spans="1:181" s="8" customFormat="1" ht="40.15" customHeight="1" x14ac:dyDescent="0.25">
      <c r="A389" s="210"/>
      <c r="B389" s="67" t="s">
        <v>8</v>
      </c>
      <c r="C389" s="212"/>
      <c r="D389" s="213"/>
      <c r="E389" s="71">
        <v>1250</v>
      </c>
      <c r="F389" s="71" t="s">
        <v>598</v>
      </c>
      <c r="G389" s="208"/>
      <c r="H389" s="210"/>
      <c r="I389" s="72"/>
      <c r="J389" s="72"/>
      <c r="K389" s="72"/>
      <c r="L389" s="72"/>
      <c r="M389" s="72"/>
      <c r="N389" s="72"/>
      <c r="O389" s="72"/>
      <c r="P389" s="64"/>
      <c r="Q389" s="64"/>
      <c r="R389" s="64"/>
      <c r="S389" s="64"/>
      <c r="T389" s="64"/>
      <c r="U389" s="64"/>
      <c r="V389" s="59"/>
      <c r="W389" s="59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</row>
    <row r="390" spans="1:181" s="8" customFormat="1" ht="39.6" customHeight="1" x14ac:dyDescent="0.25">
      <c r="A390" s="155">
        <v>352</v>
      </c>
      <c r="B390" s="67" t="s">
        <v>8</v>
      </c>
      <c r="C390" s="56" t="s">
        <v>84</v>
      </c>
      <c r="D390" s="57" t="s">
        <v>282</v>
      </c>
      <c r="E390" s="74" t="s">
        <v>623</v>
      </c>
      <c r="F390" s="75" t="s">
        <v>598</v>
      </c>
      <c r="G390" s="57" t="s">
        <v>9</v>
      </c>
      <c r="H390" s="60" t="s">
        <v>119</v>
      </c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>
        <v>1215696.3899999999</v>
      </c>
      <c r="U390" s="64">
        <f t="shared" si="12"/>
        <v>1215696.3899999999</v>
      </c>
      <c r="V390" s="59" t="s">
        <v>19</v>
      </c>
      <c r="W390" s="59" t="s">
        <v>496</v>
      </c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</row>
    <row r="391" spans="1:181" s="8" customFormat="1" ht="50.45" customHeight="1" x14ac:dyDescent="0.25">
      <c r="A391" s="155">
        <v>353</v>
      </c>
      <c r="B391" s="67" t="s">
        <v>7</v>
      </c>
      <c r="C391" s="56" t="s">
        <v>84</v>
      </c>
      <c r="D391" s="73" t="s">
        <v>701</v>
      </c>
      <c r="E391" s="74" t="s">
        <v>621</v>
      </c>
      <c r="F391" s="75" t="s">
        <v>622</v>
      </c>
      <c r="G391" s="57" t="s">
        <v>9</v>
      </c>
      <c r="H391" s="60" t="s">
        <v>119</v>
      </c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>
        <v>112473.60000000001</v>
      </c>
      <c r="U391" s="64">
        <f t="shared" si="12"/>
        <v>112473.60000000001</v>
      </c>
      <c r="V391" s="59" t="s">
        <v>19</v>
      </c>
      <c r="W391" s="59" t="s">
        <v>496</v>
      </c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</row>
    <row r="392" spans="1:181" s="8" customFormat="1" ht="43.15" customHeight="1" x14ac:dyDescent="0.25">
      <c r="A392" s="155">
        <v>354</v>
      </c>
      <c r="B392" s="67" t="s">
        <v>8</v>
      </c>
      <c r="C392" s="56" t="s">
        <v>84</v>
      </c>
      <c r="D392" s="57" t="s">
        <v>199</v>
      </c>
      <c r="E392" s="74" t="s">
        <v>623</v>
      </c>
      <c r="F392" s="75" t="s">
        <v>598</v>
      </c>
      <c r="G392" s="57" t="s">
        <v>9</v>
      </c>
      <c r="H392" s="60" t="s">
        <v>119</v>
      </c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>
        <v>1215696.3899999999</v>
      </c>
      <c r="U392" s="64">
        <f t="shared" si="12"/>
        <v>1215696.3899999999</v>
      </c>
      <c r="V392" s="59" t="s">
        <v>19</v>
      </c>
      <c r="W392" s="59" t="s">
        <v>496</v>
      </c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</row>
    <row r="393" spans="1:181" s="8" customFormat="1" ht="43.15" customHeight="1" x14ac:dyDescent="0.25">
      <c r="A393" s="155">
        <v>355</v>
      </c>
      <c r="B393" s="67" t="s">
        <v>136</v>
      </c>
      <c r="C393" s="56" t="s">
        <v>84</v>
      </c>
      <c r="D393" s="57" t="s">
        <v>199</v>
      </c>
      <c r="E393" s="74" t="s">
        <v>624</v>
      </c>
      <c r="F393" s="75" t="s">
        <v>599</v>
      </c>
      <c r="G393" s="57" t="s">
        <v>9</v>
      </c>
      <c r="H393" s="60" t="s">
        <v>119</v>
      </c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>
        <v>41310</v>
      </c>
      <c r="U393" s="64">
        <f t="shared" ref="U393:U409" si="21">I393+S393+T393</f>
        <v>41310</v>
      </c>
      <c r="V393" s="59" t="s">
        <v>19</v>
      </c>
      <c r="W393" s="59" t="s">
        <v>496</v>
      </c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</row>
    <row r="394" spans="1:181" s="8" customFormat="1" ht="40.9" customHeight="1" x14ac:dyDescent="0.25">
      <c r="A394" s="155">
        <v>356</v>
      </c>
      <c r="B394" s="67" t="s">
        <v>7</v>
      </c>
      <c r="C394" s="56" t="s">
        <v>84</v>
      </c>
      <c r="D394" s="57" t="s">
        <v>702</v>
      </c>
      <c r="E394" s="74" t="s">
        <v>621</v>
      </c>
      <c r="F394" s="75" t="s">
        <v>622</v>
      </c>
      <c r="G394" s="57" t="s">
        <v>9</v>
      </c>
      <c r="H394" s="60" t="s">
        <v>119</v>
      </c>
      <c r="I394" s="76"/>
      <c r="J394" s="76"/>
      <c r="K394" s="76"/>
      <c r="L394" s="76"/>
      <c r="M394" s="76"/>
      <c r="N394" s="76"/>
      <c r="O394" s="76"/>
      <c r="P394" s="64"/>
      <c r="Q394" s="76"/>
      <c r="R394" s="64"/>
      <c r="S394" s="76"/>
      <c r="T394" s="64">
        <v>112473.60000000001</v>
      </c>
      <c r="U394" s="64">
        <f t="shared" si="21"/>
        <v>112473.60000000001</v>
      </c>
      <c r="V394" s="59" t="s">
        <v>19</v>
      </c>
      <c r="W394" s="59" t="s">
        <v>496</v>
      </c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1"/>
      <c r="DH394" s="31"/>
      <c r="DI394" s="31"/>
      <c r="DJ394" s="31"/>
      <c r="DK394" s="31"/>
      <c r="DL394" s="31"/>
      <c r="DM394" s="31"/>
      <c r="DN394" s="31"/>
      <c r="DO394" s="31"/>
      <c r="DP394" s="31"/>
      <c r="DQ394" s="31"/>
      <c r="DR394" s="31"/>
      <c r="DS394" s="31"/>
      <c r="DT394" s="31"/>
      <c r="DU394" s="31"/>
      <c r="DV394" s="31"/>
      <c r="DW394" s="31"/>
      <c r="DX394" s="31"/>
      <c r="DY394" s="3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</row>
    <row r="395" spans="1:181" s="8" customFormat="1" ht="38.450000000000003" customHeight="1" x14ac:dyDescent="0.25">
      <c r="A395" s="155">
        <v>357</v>
      </c>
      <c r="B395" s="67" t="s">
        <v>625</v>
      </c>
      <c r="C395" s="56" t="s">
        <v>81</v>
      </c>
      <c r="D395" s="57" t="s">
        <v>703</v>
      </c>
      <c r="E395" s="58">
        <v>1</v>
      </c>
      <c r="F395" s="71" t="s">
        <v>108</v>
      </c>
      <c r="G395" s="57" t="s">
        <v>9</v>
      </c>
      <c r="H395" s="60" t="s">
        <v>118</v>
      </c>
      <c r="I395" s="76"/>
      <c r="J395" s="76"/>
      <c r="K395" s="76"/>
      <c r="L395" s="76"/>
      <c r="M395" s="76"/>
      <c r="N395" s="76"/>
      <c r="O395" s="76"/>
      <c r="P395" s="64"/>
      <c r="Q395" s="76"/>
      <c r="R395" s="64"/>
      <c r="S395" s="76">
        <v>896619.71</v>
      </c>
      <c r="T395" s="64"/>
      <c r="U395" s="64">
        <f t="shared" si="21"/>
        <v>896619.71</v>
      </c>
      <c r="V395" s="59" t="s">
        <v>19</v>
      </c>
      <c r="W395" s="59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</row>
    <row r="396" spans="1:181" s="8" customFormat="1" ht="54.6" customHeight="1" x14ac:dyDescent="0.25">
      <c r="A396" s="155">
        <v>358</v>
      </c>
      <c r="B396" s="67" t="s">
        <v>8</v>
      </c>
      <c r="C396" s="56" t="s">
        <v>81</v>
      </c>
      <c r="D396" s="57" t="s">
        <v>704</v>
      </c>
      <c r="E396" s="58">
        <v>1195</v>
      </c>
      <c r="F396" s="71" t="s">
        <v>598</v>
      </c>
      <c r="G396" s="57" t="s">
        <v>9</v>
      </c>
      <c r="H396" s="60" t="s">
        <v>119</v>
      </c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>
        <v>1215696.3899999999</v>
      </c>
      <c r="U396" s="64">
        <f t="shared" si="21"/>
        <v>1215696.3899999999</v>
      </c>
      <c r="V396" s="59" t="s">
        <v>19</v>
      </c>
      <c r="W396" s="59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</row>
    <row r="397" spans="1:181" s="8" customFormat="1" ht="40.15" customHeight="1" x14ac:dyDescent="0.25">
      <c r="A397" s="155">
        <v>359</v>
      </c>
      <c r="B397" s="67" t="s">
        <v>135</v>
      </c>
      <c r="C397" s="56" t="s">
        <v>81</v>
      </c>
      <c r="D397" s="57" t="s">
        <v>196</v>
      </c>
      <c r="E397" s="58">
        <v>7450</v>
      </c>
      <c r="F397" s="71" t="s">
        <v>599</v>
      </c>
      <c r="G397" s="57" t="s">
        <v>9</v>
      </c>
      <c r="H397" s="60" t="s">
        <v>119</v>
      </c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>
        <v>1745684</v>
      </c>
      <c r="U397" s="64">
        <f t="shared" si="21"/>
        <v>1745684</v>
      </c>
      <c r="V397" s="59" t="s">
        <v>19</v>
      </c>
      <c r="W397" s="59" t="s">
        <v>496</v>
      </c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</row>
    <row r="398" spans="1:181" s="8" customFormat="1" ht="36.6" customHeight="1" x14ac:dyDescent="0.25">
      <c r="A398" s="155">
        <v>360</v>
      </c>
      <c r="B398" s="67" t="s">
        <v>136</v>
      </c>
      <c r="C398" s="56" t="s">
        <v>81</v>
      </c>
      <c r="D398" s="57" t="s">
        <v>196</v>
      </c>
      <c r="E398" s="58">
        <v>5400</v>
      </c>
      <c r="F398" s="71" t="s">
        <v>599</v>
      </c>
      <c r="G398" s="57" t="s">
        <v>9</v>
      </c>
      <c r="H398" s="60" t="s">
        <v>119</v>
      </c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>
        <v>41310</v>
      </c>
      <c r="U398" s="64">
        <f t="shared" si="21"/>
        <v>41310</v>
      </c>
      <c r="V398" s="59" t="s">
        <v>19</v>
      </c>
      <c r="W398" s="59" t="s">
        <v>547</v>
      </c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</row>
    <row r="399" spans="1:181" s="8" customFormat="1" ht="46.9" customHeight="1" x14ac:dyDescent="0.25">
      <c r="A399" s="155">
        <v>361</v>
      </c>
      <c r="B399" s="67" t="s">
        <v>7</v>
      </c>
      <c r="C399" s="56" t="s">
        <v>81</v>
      </c>
      <c r="D399" s="57" t="s">
        <v>195</v>
      </c>
      <c r="E399" s="58">
        <v>2400</v>
      </c>
      <c r="F399" s="71" t="s">
        <v>599</v>
      </c>
      <c r="G399" s="57" t="s">
        <v>9</v>
      </c>
      <c r="H399" s="60" t="s">
        <v>119</v>
      </c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>
        <v>562368</v>
      </c>
      <c r="U399" s="64">
        <f t="shared" si="21"/>
        <v>562368</v>
      </c>
      <c r="V399" s="59" t="s">
        <v>19</v>
      </c>
      <c r="W399" s="59" t="s">
        <v>496</v>
      </c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</row>
    <row r="400" spans="1:181" s="8" customFormat="1" ht="42" customHeight="1" x14ac:dyDescent="0.25">
      <c r="A400" s="155">
        <v>362</v>
      </c>
      <c r="B400" s="67" t="s">
        <v>7</v>
      </c>
      <c r="C400" s="56" t="s">
        <v>81</v>
      </c>
      <c r="D400" s="57" t="s">
        <v>286</v>
      </c>
      <c r="E400" s="58">
        <v>480</v>
      </c>
      <c r="F400" s="71" t="s">
        <v>599</v>
      </c>
      <c r="G400" s="57" t="s">
        <v>9</v>
      </c>
      <c r="H400" s="60" t="s">
        <v>119</v>
      </c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64">
        <v>112473.60000000001</v>
      </c>
      <c r="U400" s="64">
        <f t="shared" si="21"/>
        <v>112473.60000000001</v>
      </c>
      <c r="V400" s="59" t="s">
        <v>19</v>
      </c>
      <c r="W400" s="59" t="s">
        <v>496</v>
      </c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</row>
    <row r="401" spans="1:181" s="8" customFormat="1" ht="62.45" customHeight="1" x14ac:dyDescent="0.25">
      <c r="A401" s="155">
        <v>363</v>
      </c>
      <c r="B401" s="67" t="s">
        <v>137</v>
      </c>
      <c r="C401" s="56" t="s">
        <v>74</v>
      </c>
      <c r="D401" s="73" t="s">
        <v>200</v>
      </c>
      <c r="E401" s="74" t="s">
        <v>627</v>
      </c>
      <c r="F401" s="58" t="s">
        <v>599</v>
      </c>
      <c r="G401" s="57" t="s">
        <v>9</v>
      </c>
      <c r="H401" s="60" t="s">
        <v>119</v>
      </c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>
        <v>182769.6</v>
      </c>
      <c r="U401" s="64">
        <f t="shared" si="21"/>
        <v>182769.6</v>
      </c>
      <c r="V401" s="59" t="s">
        <v>19</v>
      </c>
      <c r="W401" s="59" t="s">
        <v>496</v>
      </c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</row>
    <row r="402" spans="1:181" s="8" customFormat="1" ht="46.9" customHeight="1" x14ac:dyDescent="0.25">
      <c r="A402" s="155">
        <v>364</v>
      </c>
      <c r="B402" s="67" t="s">
        <v>135</v>
      </c>
      <c r="C402" s="56" t="s">
        <v>74</v>
      </c>
      <c r="D402" s="57" t="s">
        <v>628</v>
      </c>
      <c r="E402" s="74" t="s">
        <v>629</v>
      </c>
      <c r="F402" s="58" t="s">
        <v>599</v>
      </c>
      <c r="G402" s="57" t="s">
        <v>9</v>
      </c>
      <c r="H402" s="60" t="s">
        <v>119</v>
      </c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>
        <v>562368</v>
      </c>
      <c r="U402" s="64">
        <f t="shared" si="21"/>
        <v>562368</v>
      </c>
      <c r="V402" s="59" t="s">
        <v>19</v>
      </c>
      <c r="W402" s="59" t="s">
        <v>496</v>
      </c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</row>
    <row r="403" spans="1:181" s="8" customFormat="1" ht="56.45" customHeight="1" x14ac:dyDescent="0.25">
      <c r="A403" s="155">
        <v>365</v>
      </c>
      <c r="B403" s="67" t="s">
        <v>7</v>
      </c>
      <c r="C403" s="62" t="s">
        <v>80</v>
      </c>
      <c r="D403" s="69" t="s">
        <v>206</v>
      </c>
      <c r="E403" s="58">
        <v>1500</v>
      </c>
      <c r="F403" s="58" t="s">
        <v>599</v>
      </c>
      <c r="G403" s="59" t="s">
        <v>9</v>
      </c>
      <c r="H403" s="43" t="s">
        <v>119</v>
      </c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>
        <v>351480</v>
      </c>
      <c r="U403" s="64">
        <f t="shared" si="21"/>
        <v>351480</v>
      </c>
      <c r="V403" s="59" t="s">
        <v>19</v>
      </c>
      <c r="W403" s="59" t="s">
        <v>496</v>
      </c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</row>
    <row r="404" spans="1:181" s="8" customFormat="1" ht="108" customHeight="1" x14ac:dyDescent="0.25">
      <c r="A404" s="155">
        <v>366</v>
      </c>
      <c r="B404" s="67" t="s">
        <v>8</v>
      </c>
      <c r="C404" s="56" t="s">
        <v>74</v>
      </c>
      <c r="D404" s="57" t="s">
        <v>550</v>
      </c>
      <c r="E404" s="58">
        <v>562.5</v>
      </c>
      <c r="F404" s="58" t="s">
        <v>598</v>
      </c>
      <c r="G404" s="57" t="s">
        <v>9</v>
      </c>
      <c r="H404" s="60" t="s">
        <v>119</v>
      </c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>
        <v>1215696.3899999999</v>
      </c>
      <c r="U404" s="64">
        <f t="shared" si="21"/>
        <v>1215696.3899999999</v>
      </c>
      <c r="V404" s="59" t="s">
        <v>19</v>
      </c>
      <c r="W404" s="59" t="s">
        <v>549</v>
      </c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</row>
    <row r="405" spans="1:181" s="8" customFormat="1" ht="55.15" customHeight="1" x14ac:dyDescent="0.25">
      <c r="A405" s="155">
        <v>367</v>
      </c>
      <c r="B405" s="67" t="s">
        <v>7</v>
      </c>
      <c r="C405" s="56" t="s">
        <v>74</v>
      </c>
      <c r="D405" s="57" t="s">
        <v>626</v>
      </c>
      <c r="E405" s="58">
        <v>780</v>
      </c>
      <c r="F405" s="58" t="s">
        <v>599</v>
      </c>
      <c r="G405" s="57" t="s">
        <v>9</v>
      </c>
      <c r="H405" s="60" t="s">
        <v>119</v>
      </c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>
        <v>182769.6</v>
      </c>
      <c r="U405" s="64">
        <f t="shared" si="21"/>
        <v>182769.6</v>
      </c>
      <c r="V405" s="59" t="s">
        <v>19</v>
      </c>
      <c r="W405" s="59" t="s">
        <v>496</v>
      </c>
      <c r="X405" s="32"/>
      <c r="Y405" s="32"/>
      <c r="Z405" s="32"/>
      <c r="AA405" s="32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</row>
    <row r="406" spans="1:181" s="8" customFormat="1" ht="56.45" customHeight="1" x14ac:dyDescent="0.25">
      <c r="A406" s="155">
        <v>368</v>
      </c>
      <c r="B406" s="67" t="s">
        <v>7</v>
      </c>
      <c r="C406" s="56" t="s">
        <v>74</v>
      </c>
      <c r="D406" s="57" t="s">
        <v>715</v>
      </c>
      <c r="E406" s="58">
        <v>549</v>
      </c>
      <c r="F406" s="58" t="s">
        <v>599</v>
      </c>
      <c r="G406" s="57" t="s">
        <v>9</v>
      </c>
      <c r="H406" s="60" t="s">
        <v>119</v>
      </c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>
        <v>128641.68</v>
      </c>
      <c r="U406" s="64">
        <f t="shared" si="21"/>
        <v>128641.68</v>
      </c>
      <c r="V406" s="59" t="s">
        <v>19</v>
      </c>
      <c r="W406" s="59" t="s">
        <v>496</v>
      </c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</row>
    <row r="407" spans="1:181" s="8" customFormat="1" ht="50.45" customHeight="1" x14ac:dyDescent="0.25">
      <c r="A407" s="155">
        <v>369</v>
      </c>
      <c r="B407" s="67" t="s">
        <v>8</v>
      </c>
      <c r="C407" s="56" t="s">
        <v>74</v>
      </c>
      <c r="D407" s="69" t="s">
        <v>289</v>
      </c>
      <c r="E407" s="58">
        <v>562.5</v>
      </c>
      <c r="F407" s="58" t="s">
        <v>598</v>
      </c>
      <c r="G407" s="57" t="s">
        <v>9</v>
      </c>
      <c r="H407" s="60" t="s">
        <v>118</v>
      </c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>
        <v>861432.27</v>
      </c>
      <c r="T407" s="64"/>
      <c r="U407" s="64">
        <f t="shared" si="21"/>
        <v>861432.27</v>
      </c>
      <c r="V407" s="59" t="s">
        <v>19</v>
      </c>
      <c r="W407" s="59" t="s">
        <v>551</v>
      </c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</row>
    <row r="408" spans="1:181" s="8" customFormat="1" ht="46.9" customHeight="1" x14ac:dyDescent="0.25">
      <c r="A408" s="155">
        <v>370</v>
      </c>
      <c r="B408" s="67" t="s">
        <v>132</v>
      </c>
      <c r="C408" s="56" t="s">
        <v>74</v>
      </c>
      <c r="D408" s="69" t="s">
        <v>279</v>
      </c>
      <c r="E408" s="74" t="s">
        <v>630</v>
      </c>
      <c r="F408" s="58" t="s">
        <v>599</v>
      </c>
      <c r="G408" s="57" t="s">
        <v>9</v>
      </c>
      <c r="H408" s="60" t="s">
        <v>119</v>
      </c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>
        <v>13767.41</v>
      </c>
      <c r="U408" s="64">
        <f t="shared" si="21"/>
        <v>13767.41</v>
      </c>
      <c r="V408" s="59" t="s">
        <v>19</v>
      </c>
      <c r="W408" s="59" t="s">
        <v>496</v>
      </c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</row>
    <row r="409" spans="1:181" s="8" customFormat="1" ht="46.9" customHeight="1" x14ac:dyDescent="0.25">
      <c r="A409" s="155">
        <v>371</v>
      </c>
      <c r="B409" s="67" t="s">
        <v>138</v>
      </c>
      <c r="C409" s="56" t="s">
        <v>74</v>
      </c>
      <c r="D409" s="73" t="s">
        <v>205</v>
      </c>
      <c r="E409" s="74" t="s">
        <v>631</v>
      </c>
      <c r="F409" s="58" t="s">
        <v>599</v>
      </c>
      <c r="G409" s="57" t="s">
        <v>9</v>
      </c>
      <c r="H409" s="60" t="s">
        <v>119</v>
      </c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>
        <f>150000*1.9569</f>
        <v>293535</v>
      </c>
      <c r="U409" s="64">
        <f t="shared" si="21"/>
        <v>293535</v>
      </c>
      <c r="V409" s="59" t="s">
        <v>19</v>
      </c>
      <c r="W409" s="59" t="s">
        <v>496</v>
      </c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</row>
    <row r="410" spans="1:181" s="33" customFormat="1" ht="61.15" customHeight="1" x14ac:dyDescent="0.25">
      <c r="A410" s="155">
        <v>372</v>
      </c>
      <c r="B410" s="244" t="s">
        <v>809</v>
      </c>
      <c r="C410" s="246"/>
      <c r="D410" s="246"/>
      <c r="E410" s="246"/>
      <c r="F410" s="118"/>
      <c r="G410" s="59"/>
      <c r="H410" s="60"/>
      <c r="I410" s="64">
        <f t="shared" ref="I410:Q410" si="22">SUM(I411:I437)</f>
        <v>0</v>
      </c>
      <c r="J410" s="64">
        <f t="shared" si="22"/>
        <v>0</v>
      </c>
      <c r="K410" s="64">
        <f t="shared" si="22"/>
        <v>0</v>
      </c>
      <c r="L410" s="64">
        <f t="shared" si="22"/>
        <v>0</v>
      </c>
      <c r="M410" s="64">
        <f t="shared" si="22"/>
        <v>0</v>
      </c>
      <c r="N410" s="64">
        <f t="shared" si="22"/>
        <v>0</v>
      </c>
      <c r="O410" s="64">
        <f t="shared" si="22"/>
        <v>0</v>
      </c>
      <c r="P410" s="64">
        <f t="shared" si="22"/>
        <v>0</v>
      </c>
      <c r="Q410" s="64">
        <f t="shared" si="22"/>
        <v>0</v>
      </c>
      <c r="R410" s="64">
        <f>R411+R427+R430+R435</f>
        <v>600000</v>
      </c>
      <c r="S410" s="64">
        <f t="shared" ref="S410:U410" si="23">S411+S427+S430+S435</f>
        <v>150000</v>
      </c>
      <c r="T410" s="64">
        <f t="shared" si="23"/>
        <v>0</v>
      </c>
      <c r="U410" s="64">
        <f t="shared" si="23"/>
        <v>600000</v>
      </c>
      <c r="V410" s="59"/>
      <c r="W410" s="42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</row>
    <row r="411" spans="1:181" s="38" customFormat="1" ht="60" customHeight="1" x14ac:dyDescent="0.25">
      <c r="A411" s="155">
        <v>373</v>
      </c>
      <c r="B411" s="124" t="s">
        <v>810</v>
      </c>
      <c r="C411" s="56"/>
      <c r="D411" s="73"/>
      <c r="E411" s="58">
        <f>SUM(E412:E426)+115</f>
        <v>2237</v>
      </c>
      <c r="F411" s="119"/>
      <c r="G411" s="57"/>
      <c r="H411" s="60"/>
      <c r="I411" s="76"/>
      <c r="J411" s="76"/>
      <c r="K411" s="76"/>
      <c r="L411" s="76"/>
      <c r="M411" s="76"/>
      <c r="N411" s="76"/>
      <c r="O411" s="76"/>
      <c r="P411" s="76"/>
      <c r="Q411" s="76"/>
      <c r="R411" s="64"/>
      <c r="S411" s="76"/>
      <c r="T411" s="64"/>
      <c r="U411" s="64"/>
      <c r="V411" s="59"/>
      <c r="W411" s="153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</row>
    <row r="412" spans="1:181" ht="112.9" customHeight="1" x14ac:dyDescent="0.25">
      <c r="A412" s="155">
        <v>374</v>
      </c>
      <c r="B412" s="56" t="s">
        <v>427</v>
      </c>
      <c r="C412" s="56" t="s">
        <v>83</v>
      </c>
      <c r="D412" s="59" t="s">
        <v>426</v>
      </c>
      <c r="E412" s="58">
        <v>60</v>
      </c>
      <c r="F412" s="58" t="s">
        <v>127</v>
      </c>
      <c r="G412" s="57" t="s">
        <v>9</v>
      </c>
      <c r="H412" s="60" t="s">
        <v>262</v>
      </c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59" t="s">
        <v>420</v>
      </c>
      <c r="W412" s="207" t="s">
        <v>788</v>
      </c>
      <c r="X412" s="166"/>
    </row>
    <row r="413" spans="1:181" ht="73.150000000000006" customHeight="1" x14ac:dyDescent="0.25">
      <c r="A413" s="155">
        <v>375</v>
      </c>
      <c r="B413" s="56" t="s">
        <v>427</v>
      </c>
      <c r="C413" s="56" t="s">
        <v>83</v>
      </c>
      <c r="D413" s="59" t="s">
        <v>426</v>
      </c>
      <c r="E413" s="58">
        <v>62</v>
      </c>
      <c r="F413" s="58" t="s">
        <v>127</v>
      </c>
      <c r="G413" s="57" t="s">
        <v>9</v>
      </c>
      <c r="H413" s="60" t="s">
        <v>332</v>
      </c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59" t="s">
        <v>420</v>
      </c>
      <c r="W413" s="208"/>
    </row>
    <row r="414" spans="1:181" s="8" customFormat="1" ht="178.15" customHeight="1" x14ac:dyDescent="0.25">
      <c r="A414" s="155">
        <v>376</v>
      </c>
      <c r="B414" s="56" t="s">
        <v>427</v>
      </c>
      <c r="C414" s="56" t="s">
        <v>72</v>
      </c>
      <c r="D414" s="73" t="s">
        <v>569</v>
      </c>
      <c r="E414" s="58">
        <v>30</v>
      </c>
      <c r="F414" s="71" t="s">
        <v>127</v>
      </c>
      <c r="G414" s="57" t="s">
        <v>9</v>
      </c>
      <c r="H414" s="60" t="s">
        <v>570</v>
      </c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59" t="s">
        <v>420</v>
      </c>
      <c r="W414" s="167" t="s">
        <v>795</v>
      </c>
      <c r="X414" s="4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</row>
    <row r="415" spans="1:181" s="8" customFormat="1" ht="171.75" customHeight="1" x14ac:dyDescent="0.25">
      <c r="A415" s="155">
        <v>377</v>
      </c>
      <c r="B415" s="56" t="s">
        <v>427</v>
      </c>
      <c r="C415" s="56" t="s">
        <v>72</v>
      </c>
      <c r="D415" s="73" t="s">
        <v>571</v>
      </c>
      <c r="E415" s="58">
        <v>30</v>
      </c>
      <c r="F415" s="71" t="s">
        <v>127</v>
      </c>
      <c r="G415" s="57" t="s">
        <v>9</v>
      </c>
      <c r="H415" s="60" t="s">
        <v>323</v>
      </c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59" t="s">
        <v>420</v>
      </c>
      <c r="W415" s="167" t="s">
        <v>585</v>
      </c>
      <c r="X415" s="165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</row>
    <row r="416" spans="1:181" ht="183" customHeight="1" x14ac:dyDescent="0.25">
      <c r="A416" s="155">
        <v>378</v>
      </c>
      <c r="B416" s="56" t="s">
        <v>427</v>
      </c>
      <c r="C416" s="56" t="s">
        <v>73</v>
      </c>
      <c r="D416" s="73" t="s">
        <v>552</v>
      </c>
      <c r="E416" s="58">
        <v>80</v>
      </c>
      <c r="F416" s="71" t="s">
        <v>127</v>
      </c>
      <c r="G416" s="57" t="s">
        <v>9</v>
      </c>
      <c r="H416" s="60" t="s">
        <v>572</v>
      </c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59" t="s">
        <v>420</v>
      </c>
      <c r="W416" s="59" t="s">
        <v>584</v>
      </c>
      <c r="X416" s="41"/>
    </row>
    <row r="417" spans="1:181" ht="145.15" customHeight="1" x14ac:dyDescent="0.25">
      <c r="A417" s="155">
        <v>379</v>
      </c>
      <c r="B417" s="55" t="s">
        <v>65</v>
      </c>
      <c r="C417" s="56" t="s">
        <v>73</v>
      </c>
      <c r="D417" s="57" t="s">
        <v>562</v>
      </c>
      <c r="E417" s="58">
        <v>300</v>
      </c>
      <c r="F417" s="58" t="s">
        <v>127</v>
      </c>
      <c r="G417" s="59" t="s">
        <v>11</v>
      </c>
      <c r="H417" s="60" t="s">
        <v>570</v>
      </c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59" t="s">
        <v>420</v>
      </c>
      <c r="W417" s="59" t="s">
        <v>573</v>
      </c>
      <c r="X417" s="41"/>
    </row>
    <row r="418" spans="1:181" ht="168" customHeight="1" x14ac:dyDescent="0.25">
      <c r="A418" s="155">
        <v>380</v>
      </c>
      <c r="B418" s="56" t="s">
        <v>427</v>
      </c>
      <c r="C418" s="56" t="s">
        <v>73</v>
      </c>
      <c r="D418" s="57" t="s">
        <v>563</v>
      </c>
      <c r="E418" s="58">
        <v>80</v>
      </c>
      <c r="F418" s="71" t="s">
        <v>150</v>
      </c>
      <c r="G418" s="59" t="s">
        <v>11</v>
      </c>
      <c r="H418" s="60" t="s">
        <v>570</v>
      </c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59" t="s">
        <v>420</v>
      </c>
      <c r="W418" s="59" t="s">
        <v>583</v>
      </c>
      <c r="X418" s="41"/>
    </row>
    <row r="419" spans="1:181" ht="211.15" customHeight="1" x14ac:dyDescent="0.25">
      <c r="A419" s="155">
        <v>381</v>
      </c>
      <c r="B419" s="56" t="s">
        <v>427</v>
      </c>
      <c r="C419" s="56" t="s">
        <v>73</v>
      </c>
      <c r="D419" s="57" t="s">
        <v>564</v>
      </c>
      <c r="E419" s="58">
        <v>80</v>
      </c>
      <c r="F419" s="71" t="s">
        <v>150</v>
      </c>
      <c r="G419" s="59" t="s">
        <v>11</v>
      </c>
      <c r="H419" s="60" t="s">
        <v>248</v>
      </c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59" t="s">
        <v>420</v>
      </c>
      <c r="W419" s="59" t="s">
        <v>673</v>
      </c>
      <c r="X419" s="41"/>
    </row>
    <row r="420" spans="1:181" ht="255.6" customHeight="1" x14ac:dyDescent="0.25">
      <c r="A420" s="155">
        <v>382</v>
      </c>
      <c r="B420" s="56" t="s">
        <v>427</v>
      </c>
      <c r="C420" s="56" t="s">
        <v>73</v>
      </c>
      <c r="D420" s="57" t="s">
        <v>574</v>
      </c>
      <c r="E420" s="58">
        <v>30</v>
      </c>
      <c r="F420" s="71" t="s">
        <v>127</v>
      </c>
      <c r="G420" s="59" t="s">
        <v>11</v>
      </c>
      <c r="H420" s="60" t="s">
        <v>570</v>
      </c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59" t="s">
        <v>420</v>
      </c>
      <c r="W420" s="59" t="s">
        <v>575</v>
      </c>
      <c r="X420" s="41"/>
    </row>
    <row r="421" spans="1:181" ht="190.9" customHeight="1" x14ac:dyDescent="0.25">
      <c r="A421" s="155">
        <v>383</v>
      </c>
      <c r="B421" s="55" t="s">
        <v>65</v>
      </c>
      <c r="C421" s="56" t="s">
        <v>69</v>
      </c>
      <c r="D421" s="57" t="s">
        <v>576</v>
      </c>
      <c r="E421" s="58">
        <v>300</v>
      </c>
      <c r="F421" s="58" t="s">
        <v>127</v>
      </c>
      <c r="G421" s="59" t="s">
        <v>70</v>
      </c>
      <c r="H421" s="60" t="s">
        <v>145</v>
      </c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59" t="s">
        <v>420</v>
      </c>
      <c r="W421" s="59" t="s">
        <v>577</v>
      </c>
      <c r="X421" s="41"/>
    </row>
    <row r="422" spans="1:181" ht="241.15" customHeight="1" x14ac:dyDescent="0.25">
      <c r="A422" s="155">
        <v>384</v>
      </c>
      <c r="B422" s="55" t="s">
        <v>65</v>
      </c>
      <c r="C422" s="56" t="s">
        <v>80</v>
      </c>
      <c r="D422" s="57" t="s">
        <v>578</v>
      </c>
      <c r="E422" s="58">
        <v>270</v>
      </c>
      <c r="F422" s="71" t="s">
        <v>127</v>
      </c>
      <c r="G422" s="59" t="s">
        <v>70</v>
      </c>
      <c r="H422" s="60" t="s">
        <v>718</v>
      </c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59" t="s">
        <v>420</v>
      </c>
      <c r="W422" s="59" t="s">
        <v>579</v>
      </c>
      <c r="X422" s="165"/>
    </row>
    <row r="423" spans="1:181" ht="214.9" customHeight="1" x14ac:dyDescent="0.25">
      <c r="A423" s="155">
        <v>385</v>
      </c>
      <c r="B423" s="55" t="s">
        <v>65</v>
      </c>
      <c r="C423" s="56" t="s">
        <v>80</v>
      </c>
      <c r="D423" s="57" t="s">
        <v>565</v>
      </c>
      <c r="E423" s="58">
        <v>190</v>
      </c>
      <c r="F423" s="71" t="s">
        <v>127</v>
      </c>
      <c r="G423" s="59" t="s">
        <v>70</v>
      </c>
      <c r="H423" s="60" t="s">
        <v>568</v>
      </c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59" t="s">
        <v>420</v>
      </c>
      <c r="W423" s="59" t="s">
        <v>580</v>
      </c>
    </row>
    <row r="424" spans="1:181" ht="175.15" customHeight="1" x14ac:dyDescent="0.25">
      <c r="A424" s="155">
        <v>386</v>
      </c>
      <c r="B424" s="55" t="s">
        <v>65</v>
      </c>
      <c r="C424" s="56" t="s">
        <v>80</v>
      </c>
      <c r="D424" s="57" t="s">
        <v>581</v>
      </c>
      <c r="E424" s="58">
        <v>270</v>
      </c>
      <c r="F424" s="71" t="s">
        <v>127</v>
      </c>
      <c r="G424" s="59" t="s">
        <v>70</v>
      </c>
      <c r="H424" s="60" t="s">
        <v>570</v>
      </c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59" t="s">
        <v>420</v>
      </c>
      <c r="W424" s="59" t="s">
        <v>582</v>
      </c>
    </row>
    <row r="425" spans="1:181" ht="208.15" customHeight="1" x14ac:dyDescent="0.25">
      <c r="A425" s="155">
        <v>387</v>
      </c>
      <c r="B425" s="55" t="s">
        <v>65</v>
      </c>
      <c r="C425" s="56" t="s">
        <v>75</v>
      </c>
      <c r="D425" s="57" t="s">
        <v>260</v>
      </c>
      <c r="E425" s="58">
        <v>300</v>
      </c>
      <c r="F425" s="58" t="s">
        <v>127</v>
      </c>
      <c r="G425" s="59" t="s">
        <v>11</v>
      </c>
      <c r="H425" s="60" t="s">
        <v>323</v>
      </c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59" t="s">
        <v>420</v>
      </c>
      <c r="W425" s="59" t="s">
        <v>789</v>
      </c>
    </row>
    <row r="426" spans="1:181" ht="204" customHeight="1" x14ac:dyDescent="0.25">
      <c r="A426" s="155">
        <v>388</v>
      </c>
      <c r="B426" s="56" t="s">
        <v>427</v>
      </c>
      <c r="C426" s="56" t="s">
        <v>75</v>
      </c>
      <c r="D426" s="57" t="s">
        <v>362</v>
      </c>
      <c r="E426" s="58">
        <v>40</v>
      </c>
      <c r="F426" s="58" t="s">
        <v>127</v>
      </c>
      <c r="G426" s="59" t="s">
        <v>11</v>
      </c>
      <c r="H426" s="60" t="s">
        <v>506</v>
      </c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59" t="s">
        <v>420</v>
      </c>
      <c r="W426" s="59" t="s">
        <v>796</v>
      </c>
      <c r="X426" s="41"/>
    </row>
    <row r="427" spans="1:181" s="38" customFormat="1" ht="63" customHeight="1" x14ac:dyDescent="0.25">
      <c r="A427" s="155">
        <v>389</v>
      </c>
      <c r="B427" s="150" t="s">
        <v>811</v>
      </c>
      <c r="C427" s="56"/>
      <c r="D427" s="57"/>
      <c r="E427" s="58">
        <f>300+1280</f>
        <v>1580</v>
      </c>
      <c r="F427" s="71"/>
      <c r="G427" s="59"/>
      <c r="H427" s="60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59"/>
      <c r="W427" s="59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  <c r="DA427" s="31"/>
      <c r="DB427" s="31"/>
      <c r="DC427" s="31"/>
      <c r="DD427" s="31"/>
      <c r="DE427" s="31"/>
      <c r="DF427" s="31"/>
      <c r="DG427" s="31"/>
      <c r="DH427" s="31"/>
      <c r="DI427" s="31"/>
      <c r="DJ427" s="31"/>
      <c r="DK427" s="31"/>
      <c r="DL427" s="31"/>
      <c r="DM427" s="31"/>
      <c r="DN427" s="31"/>
      <c r="DO427" s="31"/>
      <c r="DP427" s="31"/>
      <c r="DQ427" s="31"/>
      <c r="DR427" s="31"/>
      <c r="DS427" s="31"/>
      <c r="DT427" s="31"/>
      <c r="DU427" s="31"/>
      <c r="DV427" s="31"/>
      <c r="DW427" s="31"/>
      <c r="DX427" s="31"/>
      <c r="DY427" s="3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</row>
    <row r="428" spans="1:181" s="34" customFormat="1" ht="124.9" customHeight="1" x14ac:dyDescent="0.25">
      <c r="A428" s="155">
        <v>390</v>
      </c>
      <c r="B428" s="68" t="s">
        <v>141</v>
      </c>
      <c r="C428" s="56" t="s">
        <v>79</v>
      </c>
      <c r="D428" s="59" t="s">
        <v>297</v>
      </c>
      <c r="E428" s="58" t="s">
        <v>347</v>
      </c>
      <c r="F428" s="58" t="s">
        <v>348</v>
      </c>
      <c r="G428" s="68" t="s">
        <v>9</v>
      </c>
      <c r="H428" s="72" t="s">
        <v>109</v>
      </c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64"/>
      <c r="V428" s="59" t="s">
        <v>420</v>
      </c>
      <c r="W428" s="59" t="s">
        <v>790</v>
      </c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</row>
    <row r="429" spans="1:181" ht="210" customHeight="1" x14ac:dyDescent="0.25">
      <c r="A429" s="155">
        <v>391</v>
      </c>
      <c r="B429" s="56" t="s">
        <v>120</v>
      </c>
      <c r="C429" s="56" t="s">
        <v>75</v>
      </c>
      <c r="D429" s="57" t="s">
        <v>260</v>
      </c>
      <c r="E429" s="58">
        <v>1280</v>
      </c>
      <c r="F429" s="58" t="s">
        <v>127</v>
      </c>
      <c r="G429" s="59" t="s">
        <v>11</v>
      </c>
      <c r="H429" s="60" t="s">
        <v>323</v>
      </c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59" t="s">
        <v>420</v>
      </c>
      <c r="W429" s="59" t="s">
        <v>791</v>
      </c>
    </row>
    <row r="430" spans="1:181" s="38" customFormat="1" ht="53.45" customHeight="1" x14ac:dyDescent="0.25">
      <c r="A430" s="155">
        <v>392</v>
      </c>
      <c r="B430" s="125" t="s">
        <v>812</v>
      </c>
      <c r="C430" s="56"/>
      <c r="D430" s="57"/>
      <c r="E430" s="58"/>
      <c r="F430" s="71"/>
      <c r="G430" s="59"/>
      <c r="H430" s="60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59"/>
      <c r="W430" s="59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  <c r="DA430" s="31"/>
      <c r="DB430" s="31"/>
      <c r="DC430" s="31"/>
      <c r="DD430" s="31"/>
      <c r="DE430" s="31"/>
      <c r="DF430" s="31"/>
      <c r="DG430" s="31"/>
      <c r="DH430" s="31"/>
      <c r="DI430" s="31"/>
      <c r="DJ430" s="31"/>
      <c r="DK430" s="31"/>
      <c r="DL430" s="31"/>
      <c r="DM430" s="31"/>
      <c r="DN430" s="31"/>
      <c r="DO430" s="31"/>
      <c r="DP430" s="31"/>
      <c r="DQ430" s="31"/>
      <c r="DR430" s="31"/>
      <c r="DS430" s="31"/>
      <c r="DT430" s="31"/>
      <c r="DU430" s="31"/>
      <c r="DV430" s="31"/>
      <c r="DW430" s="31"/>
      <c r="DX430" s="31"/>
      <c r="DY430" s="3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</row>
    <row r="431" spans="1:181" ht="62.45" customHeight="1" x14ac:dyDescent="0.25">
      <c r="A431" s="155">
        <v>393</v>
      </c>
      <c r="B431" s="56" t="s">
        <v>553</v>
      </c>
      <c r="C431" s="56" t="s">
        <v>73</v>
      </c>
      <c r="D431" s="57" t="s">
        <v>562</v>
      </c>
      <c r="E431" s="58">
        <v>500</v>
      </c>
      <c r="F431" s="71" t="s">
        <v>128</v>
      </c>
      <c r="G431" s="59" t="s">
        <v>11</v>
      </c>
      <c r="H431" s="60" t="s">
        <v>570</v>
      </c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59" t="s">
        <v>420</v>
      </c>
      <c r="W431" s="59" t="s">
        <v>586</v>
      </c>
    </row>
    <row r="432" spans="1:181" ht="111.6" customHeight="1" x14ac:dyDescent="0.25">
      <c r="A432" s="155">
        <v>394</v>
      </c>
      <c r="B432" s="56" t="s">
        <v>566</v>
      </c>
      <c r="C432" s="56" t="s">
        <v>73</v>
      </c>
      <c r="D432" s="59" t="s">
        <v>423</v>
      </c>
      <c r="E432" s="58">
        <v>1</v>
      </c>
      <c r="F432" s="58" t="s">
        <v>429</v>
      </c>
      <c r="G432" s="59" t="s">
        <v>11</v>
      </c>
      <c r="H432" s="60" t="s">
        <v>145</v>
      </c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59" t="s">
        <v>420</v>
      </c>
      <c r="W432" s="59" t="s">
        <v>587</v>
      </c>
    </row>
    <row r="433" spans="1:181" ht="253.15" customHeight="1" x14ac:dyDescent="0.25">
      <c r="A433" s="155">
        <v>395</v>
      </c>
      <c r="B433" s="59" t="s">
        <v>675</v>
      </c>
      <c r="C433" s="56" t="s">
        <v>82</v>
      </c>
      <c r="D433" s="57" t="s">
        <v>556</v>
      </c>
      <c r="E433" s="58">
        <v>1</v>
      </c>
      <c r="F433" s="71" t="s">
        <v>108</v>
      </c>
      <c r="G433" s="59" t="s">
        <v>9</v>
      </c>
      <c r="H433" s="60" t="s">
        <v>422</v>
      </c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59" t="s">
        <v>420</v>
      </c>
      <c r="W433" s="77" t="s">
        <v>815</v>
      </c>
      <c r="X433" s="41"/>
    </row>
    <row r="434" spans="1:181" s="35" customFormat="1" ht="169.15" customHeight="1" x14ac:dyDescent="0.25">
      <c r="A434" s="155">
        <v>396</v>
      </c>
      <c r="B434" s="56" t="s">
        <v>674</v>
      </c>
      <c r="C434" s="56" t="s">
        <v>75</v>
      </c>
      <c r="D434" s="56" t="s">
        <v>680</v>
      </c>
      <c r="E434" s="58">
        <v>1</v>
      </c>
      <c r="F434" s="58" t="s">
        <v>108</v>
      </c>
      <c r="G434" s="59" t="s">
        <v>9</v>
      </c>
      <c r="H434" s="43" t="s">
        <v>109</v>
      </c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59" t="s">
        <v>420</v>
      </c>
      <c r="W434" s="77" t="s">
        <v>792</v>
      </c>
      <c r="X434" s="4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  <c r="DA434" s="31"/>
      <c r="DB434" s="31"/>
      <c r="DC434" s="31"/>
      <c r="DD434" s="31"/>
      <c r="DE434" s="31"/>
      <c r="DF434" s="31"/>
      <c r="DG434" s="31"/>
      <c r="DH434" s="31"/>
      <c r="DI434" s="31"/>
      <c r="DJ434" s="31"/>
      <c r="DK434" s="31"/>
      <c r="DL434" s="31"/>
      <c r="DM434" s="31"/>
      <c r="DN434" s="31"/>
      <c r="DO434" s="31"/>
      <c r="DP434" s="31"/>
      <c r="DQ434" s="31"/>
      <c r="DR434" s="31"/>
      <c r="DS434" s="31"/>
      <c r="DT434" s="31"/>
      <c r="DU434" s="31"/>
      <c r="DV434" s="31"/>
      <c r="DW434" s="31"/>
      <c r="DX434" s="31"/>
      <c r="DY434" s="3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</row>
    <row r="435" spans="1:181" s="38" customFormat="1" ht="88.15" customHeight="1" x14ac:dyDescent="0.25">
      <c r="A435" s="155">
        <v>397</v>
      </c>
      <c r="B435" s="124" t="s">
        <v>813</v>
      </c>
      <c r="C435" s="120"/>
      <c r="D435" s="121"/>
      <c r="E435" s="120"/>
      <c r="F435" s="122"/>
      <c r="G435" s="59"/>
      <c r="H435" s="60"/>
      <c r="I435" s="64"/>
      <c r="J435" s="64"/>
      <c r="K435" s="64"/>
      <c r="L435" s="64"/>
      <c r="M435" s="64"/>
      <c r="N435" s="64"/>
      <c r="O435" s="64"/>
      <c r="P435" s="64"/>
      <c r="Q435" s="64"/>
      <c r="R435" s="64">
        <f>R436+R437</f>
        <v>600000</v>
      </c>
      <c r="S435" s="64">
        <f t="shared" ref="S435:U435" si="24">S436+S437</f>
        <v>150000</v>
      </c>
      <c r="T435" s="64">
        <f t="shared" si="24"/>
        <v>0</v>
      </c>
      <c r="U435" s="64">
        <f t="shared" si="24"/>
        <v>600000</v>
      </c>
      <c r="V435" s="59"/>
      <c r="W435" s="42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  <c r="DA435" s="31"/>
      <c r="DB435" s="31"/>
      <c r="DC435" s="31"/>
      <c r="DD435" s="31"/>
      <c r="DE435" s="31"/>
      <c r="DF435" s="31"/>
      <c r="DG435" s="31"/>
      <c r="DH435" s="31"/>
      <c r="DI435" s="31"/>
      <c r="DJ435" s="31"/>
      <c r="DK435" s="31"/>
      <c r="DL435" s="31"/>
      <c r="DM435" s="31"/>
      <c r="DN435" s="31"/>
      <c r="DO435" s="31"/>
      <c r="DP435" s="31"/>
      <c r="DQ435" s="31"/>
      <c r="DR435" s="31"/>
      <c r="DS435" s="31"/>
      <c r="DT435" s="31"/>
      <c r="DU435" s="31"/>
      <c r="DV435" s="31"/>
      <c r="DW435" s="31"/>
      <c r="DX435" s="31"/>
      <c r="DY435" s="3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</row>
    <row r="436" spans="1:181" ht="208.9" customHeight="1" x14ac:dyDescent="0.25">
      <c r="A436" s="155">
        <v>398</v>
      </c>
      <c r="B436" s="67" t="s">
        <v>428</v>
      </c>
      <c r="C436" s="56" t="s">
        <v>83</v>
      </c>
      <c r="D436" s="73" t="s">
        <v>425</v>
      </c>
      <c r="E436" s="64">
        <v>4152</v>
      </c>
      <c r="F436" s="119" t="s">
        <v>128</v>
      </c>
      <c r="G436" s="59" t="s">
        <v>9</v>
      </c>
      <c r="H436" s="60" t="s">
        <v>345</v>
      </c>
      <c r="I436" s="76"/>
      <c r="J436" s="76"/>
      <c r="K436" s="76"/>
      <c r="L436" s="76"/>
      <c r="M436" s="76"/>
      <c r="N436" s="76"/>
      <c r="O436" s="76"/>
      <c r="P436" s="76"/>
      <c r="Q436" s="76"/>
      <c r="R436" s="64">
        <v>450000</v>
      </c>
      <c r="S436" s="76"/>
      <c r="T436" s="64"/>
      <c r="U436" s="64">
        <f>R436+S436+T436</f>
        <v>450000</v>
      </c>
      <c r="V436" s="59" t="s">
        <v>420</v>
      </c>
      <c r="W436" s="59" t="s">
        <v>793</v>
      </c>
      <c r="X436" s="165"/>
    </row>
    <row r="437" spans="1:181" ht="109.15" customHeight="1" x14ac:dyDescent="0.25">
      <c r="A437" s="155">
        <v>399</v>
      </c>
      <c r="B437" s="59" t="s">
        <v>6</v>
      </c>
      <c r="C437" s="56" t="s">
        <v>73</v>
      </c>
      <c r="D437" s="73" t="s">
        <v>130</v>
      </c>
      <c r="E437" s="58" t="s">
        <v>131</v>
      </c>
      <c r="F437" s="71" t="s">
        <v>128</v>
      </c>
      <c r="G437" s="57" t="s">
        <v>9</v>
      </c>
      <c r="H437" s="60" t="s">
        <v>109</v>
      </c>
      <c r="I437" s="64"/>
      <c r="J437" s="64"/>
      <c r="K437" s="64"/>
      <c r="L437" s="64"/>
      <c r="M437" s="64"/>
      <c r="N437" s="64"/>
      <c r="O437" s="64"/>
      <c r="P437" s="64"/>
      <c r="Q437" s="64"/>
      <c r="R437" s="64">
        <v>150000</v>
      </c>
      <c r="S437" s="64">
        <v>150000</v>
      </c>
      <c r="T437" s="64"/>
      <c r="U437" s="64">
        <f>I437++S437+T437</f>
        <v>150000</v>
      </c>
      <c r="V437" s="59" t="s">
        <v>420</v>
      </c>
      <c r="W437" s="59" t="s">
        <v>265</v>
      </c>
    </row>
    <row r="438" spans="1:181" s="8" customFormat="1" ht="180" customHeight="1" x14ac:dyDescent="0.25">
      <c r="A438" s="155">
        <v>400</v>
      </c>
      <c r="B438" s="55" t="s">
        <v>134</v>
      </c>
      <c r="C438" s="62" t="s">
        <v>75</v>
      </c>
      <c r="D438" s="56" t="s">
        <v>424</v>
      </c>
      <c r="E438" s="71">
        <v>1</v>
      </c>
      <c r="F438" s="58" t="s">
        <v>108</v>
      </c>
      <c r="G438" s="59" t="s">
        <v>11</v>
      </c>
      <c r="H438" s="60" t="s">
        <v>109</v>
      </c>
      <c r="I438" s="72"/>
      <c r="J438" s="72"/>
      <c r="K438" s="72"/>
      <c r="L438" s="72"/>
      <c r="M438" s="72"/>
      <c r="N438" s="72"/>
      <c r="O438" s="72"/>
      <c r="P438" s="64"/>
      <c r="Q438" s="64"/>
      <c r="R438" s="64"/>
      <c r="S438" s="64"/>
      <c r="T438" s="64"/>
      <c r="U438" s="64"/>
      <c r="V438" s="59" t="s">
        <v>420</v>
      </c>
      <c r="W438" s="77" t="s">
        <v>794</v>
      </c>
      <c r="X438" s="4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</row>
    <row r="439" spans="1:181" ht="239.45" customHeight="1" x14ac:dyDescent="0.25">
      <c r="A439" s="155">
        <v>401</v>
      </c>
      <c r="B439" s="67" t="s">
        <v>557</v>
      </c>
      <c r="C439" s="62" t="s">
        <v>82</v>
      </c>
      <c r="D439" s="57" t="s">
        <v>556</v>
      </c>
      <c r="E439" s="71">
        <v>1200</v>
      </c>
      <c r="F439" s="71" t="s">
        <v>128</v>
      </c>
      <c r="G439" s="59" t="s">
        <v>9</v>
      </c>
      <c r="H439" s="60" t="s">
        <v>558</v>
      </c>
      <c r="I439" s="72"/>
      <c r="J439" s="72"/>
      <c r="K439" s="72"/>
      <c r="L439" s="72"/>
      <c r="M439" s="72"/>
      <c r="N439" s="72"/>
      <c r="O439" s="72"/>
      <c r="P439" s="64"/>
      <c r="Q439" s="64"/>
      <c r="R439" s="64"/>
      <c r="S439" s="64"/>
      <c r="T439" s="64"/>
      <c r="U439" s="64"/>
      <c r="V439" s="59" t="s">
        <v>420</v>
      </c>
      <c r="W439" s="77" t="s">
        <v>797</v>
      </c>
      <c r="X439" s="41"/>
    </row>
    <row r="440" spans="1:181" ht="247.15" customHeight="1" x14ac:dyDescent="0.25">
      <c r="A440" s="155">
        <v>402</v>
      </c>
      <c r="B440" s="67" t="s">
        <v>559</v>
      </c>
      <c r="C440" s="62" t="s">
        <v>82</v>
      </c>
      <c r="D440" s="57" t="s">
        <v>556</v>
      </c>
      <c r="E440" s="71">
        <v>540</v>
      </c>
      <c r="F440" s="71" t="s">
        <v>128</v>
      </c>
      <c r="G440" s="59" t="s">
        <v>9</v>
      </c>
      <c r="H440" s="60" t="s">
        <v>560</v>
      </c>
      <c r="I440" s="123"/>
      <c r="J440" s="123"/>
      <c r="K440" s="123"/>
      <c r="L440" s="123"/>
      <c r="M440" s="123"/>
      <c r="N440" s="123"/>
      <c r="O440" s="123"/>
      <c r="P440" s="123"/>
      <c r="Q440" s="123"/>
      <c r="R440" s="64"/>
      <c r="S440" s="64"/>
      <c r="T440" s="64"/>
      <c r="U440" s="64"/>
      <c r="V440" s="59" t="s">
        <v>420</v>
      </c>
      <c r="W440" s="77" t="s">
        <v>814</v>
      </c>
      <c r="X440" s="41"/>
    </row>
    <row r="441" spans="1:181" ht="15.75" customHeight="1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</row>
    <row r="442" spans="1:181" ht="15.75" customHeight="1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</row>
    <row r="443" spans="1:181" ht="15.75" customHeight="1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</row>
    <row r="444" spans="1:181" ht="15.75" customHeight="1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</row>
    <row r="445" spans="1:181" ht="15.75" customHeight="1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</row>
  </sheetData>
  <autoFilter ref="A20:W440">
    <filterColumn colId="9" showButton="0"/>
    <filterColumn colId="11" showButton="0"/>
    <filterColumn colId="13" showButton="0"/>
    <filterColumn colId="15" showButton="0"/>
  </autoFilter>
  <mergeCells count="134">
    <mergeCell ref="A296:A297"/>
    <mergeCell ref="C296:C297"/>
    <mergeCell ref="D296:D297"/>
    <mergeCell ref="G296:G297"/>
    <mergeCell ref="H296:H297"/>
    <mergeCell ref="D277:D278"/>
    <mergeCell ref="H257:H258"/>
    <mergeCell ref="A257:A258"/>
    <mergeCell ref="C257:C258"/>
    <mergeCell ref="D257:D258"/>
    <mergeCell ref="A285:A287"/>
    <mergeCell ref="C285:C287"/>
    <mergeCell ref="D285:D287"/>
    <mergeCell ref="G285:G287"/>
    <mergeCell ref="H285:H287"/>
    <mergeCell ref="D247:D248"/>
    <mergeCell ref="G247:G248"/>
    <mergeCell ref="H247:H248"/>
    <mergeCell ref="T3:W3"/>
    <mergeCell ref="W412:W413"/>
    <mergeCell ref="B23:H23"/>
    <mergeCell ref="B222:D222"/>
    <mergeCell ref="B24:D24"/>
    <mergeCell ref="B410:E410"/>
    <mergeCell ref="B300:D300"/>
    <mergeCell ref="B311:D311"/>
    <mergeCell ref="B241:D241"/>
    <mergeCell ref="B240:D240"/>
    <mergeCell ref="L20:M20"/>
    <mergeCell ref="N20:O20"/>
    <mergeCell ref="P20:Q20"/>
    <mergeCell ref="I18:U18"/>
    <mergeCell ref="T4:W4"/>
    <mergeCell ref="T5:W5"/>
    <mergeCell ref="W18:W20"/>
    <mergeCell ref="B153:D153"/>
    <mergeCell ref="B22:H22"/>
    <mergeCell ref="L21:M21"/>
    <mergeCell ref="P21:Q21"/>
    <mergeCell ref="V18:V20"/>
    <mergeCell ref="A376:A377"/>
    <mergeCell ref="C376:C377"/>
    <mergeCell ref="D376:D377"/>
    <mergeCell ref="G376:G377"/>
    <mergeCell ref="H376:H377"/>
    <mergeCell ref="C277:C278"/>
    <mergeCell ref="A277:A278"/>
    <mergeCell ref="G362:G363"/>
    <mergeCell ref="H362:H363"/>
    <mergeCell ref="C357:C358"/>
    <mergeCell ref="D357:D358"/>
    <mergeCell ref="A357:A358"/>
    <mergeCell ref="G357:G358"/>
    <mergeCell ref="H357:H358"/>
    <mergeCell ref="C366:C367"/>
    <mergeCell ref="D366:D367"/>
    <mergeCell ref="G366:G367"/>
    <mergeCell ref="H366:H367"/>
    <mergeCell ref="A364:A365"/>
    <mergeCell ref="A247:A248"/>
    <mergeCell ref="C247:C248"/>
    <mergeCell ref="A359:A360"/>
    <mergeCell ref="C359:C360"/>
    <mergeCell ref="D359:D360"/>
    <mergeCell ref="G359:G360"/>
    <mergeCell ref="H359:H360"/>
    <mergeCell ref="T6:W6"/>
    <mergeCell ref="A13:W15"/>
    <mergeCell ref="T8:W8"/>
    <mergeCell ref="T9:W9"/>
    <mergeCell ref="T10:W10"/>
    <mergeCell ref="T11:W11"/>
    <mergeCell ref="A18:A20"/>
    <mergeCell ref="C18:C20"/>
    <mergeCell ref="G18:G20"/>
    <mergeCell ref="H18:H20"/>
    <mergeCell ref="F18:F20"/>
    <mergeCell ref="E18:E20"/>
    <mergeCell ref="B18:B20"/>
    <mergeCell ref="D18:D20"/>
    <mergeCell ref="J20:K20"/>
    <mergeCell ref="J19:R19"/>
    <mergeCell ref="U19:U20"/>
    <mergeCell ref="N21:O21"/>
    <mergeCell ref="J21:K21"/>
    <mergeCell ref="A327:A328"/>
    <mergeCell ref="C327:C328"/>
    <mergeCell ref="D327:D328"/>
    <mergeCell ref="G327:G328"/>
    <mergeCell ref="H327:H328"/>
    <mergeCell ref="V327:V328"/>
    <mergeCell ref="W327:W328"/>
    <mergeCell ref="A350:A351"/>
    <mergeCell ref="C350:C351"/>
    <mergeCell ref="D350:D351"/>
    <mergeCell ref="G350:G351"/>
    <mergeCell ref="H350:H351"/>
    <mergeCell ref="V350:V351"/>
    <mergeCell ref="W350:W351"/>
    <mergeCell ref="W362:W363"/>
    <mergeCell ref="V362:V363"/>
    <mergeCell ref="A362:A363"/>
    <mergeCell ref="C362:C363"/>
    <mergeCell ref="D362:D363"/>
    <mergeCell ref="C364:C365"/>
    <mergeCell ref="D364:D365"/>
    <mergeCell ref="V364:V365"/>
    <mergeCell ref="W364:W365"/>
    <mergeCell ref="G364:G365"/>
    <mergeCell ref="H364:H365"/>
    <mergeCell ref="V376:V377"/>
    <mergeCell ref="W376:W377"/>
    <mergeCell ref="A388:A389"/>
    <mergeCell ref="C388:C389"/>
    <mergeCell ref="D388:D389"/>
    <mergeCell ref="G388:G389"/>
    <mergeCell ref="H388:H389"/>
    <mergeCell ref="V366:V367"/>
    <mergeCell ref="W366:W367"/>
    <mergeCell ref="A380:A381"/>
    <mergeCell ref="C380:C381"/>
    <mergeCell ref="D380:D381"/>
    <mergeCell ref="G380:G381"/>
    <mergeCell ref="H380:H381"/>
    <mergeCell ref="V380:V381"/>
    <mergeCell ref="W380:W381"/>
    <mergeCell ref="A368:A369"/>
    <mergeCell ref="C368:C369"/>
    <mergeCell ref="D368:D369"/>
    <mergeCell ref="G368:G369"/>
    <mergeCell ref="H368:H369"/>
    <mergeCell ref="V368:V369"/>
    <mergeCell ref="W368:W369"/>
    <mergeCell ref="A366:A367"/>
  </mergeCells>
  <printOptions horizontalCentered="1"/>
  <pageMargins left="0.78740157480314965" right="0.78740157480314965" top="1.3779527559055118" bottom="0.39370078740157483" header="0.51181102362204722" footer="0.39370078740157483"/>
  <pageSetup paperSize="8" scale="53" firstPageNumber="124" fitToHeight="0" orientation="landscape" useFirstPageNumber="1" horizontalDpi="200" verticalDpi="200" r:id="rId1"/>
  <headerFooter>
    <oddHeader>&amp;C&amp;"Times New Roman,обычный"&amp;24&amp;P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8AD186181D11468798CE2B5654E719" ma:contentTypeVersion="41" ma:contentTypeDescription="Создание документа." ma:contentTypeScope="" ma:versionID="e7a3f65f3c0a50fb268f2eaf9890aa03">
  <xsd:schema xmlns:xsd="http://www.w3.org/2001/XMLSchema" xmlns:xs="http://www.w3.org/2001/XMLSchema" xmlns:p="http://schemas.microsoft.com/office/2006/metadata/properties" xmlns:ns2="b525490f-2126-496a-b642-d7eb3eca8844" xmlns:ns3="71932cde-1c9d-43c1-b19a-a67d245dfdde" targetNamespace="http://schemas.microsoft.com/office/2006/metadata/properties" ma:root="true" ma:fieldsID="21c38d7876186144dd2f4f85f1ed4ef1" ns2:_="" ns3:_="">
    <xsd:import namespace="b525490f-2126-496a-b642-d7eb3eca8844"/>
    <xsd:import namespace="71932cde-1c9d-43c1-b19a-a67d245dfdde"/>
    <xsd:element name="properties">
      <xsd:complexType>
        <xsd:sequence>
          <xsd:element name="documentManagement">
            <xsd:complexType>
              <xsd:all>
                <xsd:element ref="ns2:docTitle" minOccurs="0"/>
                <xsd:element ref="ns3:pag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490f-2126-496a-b642-d7eb3eca8844" elementFormDefault="qualified">
    <xsd:import namespace="http://schemas.microsoft.com/office/2006/documentManagement/types"/>
    <xsd:import namespace="http://schemas.microsoft.com/office/infopath/2007/PartnerControls"/>
    <xsd:element name="docTitle" ma:index="8" nillable="true" ma:displayName="Полное название" ma:description="Заголовок ПА, полное название документа" ma:internalName="docTitl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32cde-1c9d-43c1-b19a-a67d245dfdde" elementFormDefault="qualified">
    <xsd:import namespace="http://schemas.microsoft.com/office/2006/documentManagement/types"/>
    <xsd:import namespace="http://schemas.microsoft.com/office/infopath/2007/PartnerControls"/>
    <xsd:element name="pageLink" ma:index="9" nillable="true" ma:displayName="pageLink" ma:internalName="pageLink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Link xmlns="71932cde-1c9d-43c1-b19a-a67d245dfdde" xsi:nil="true"/>
    <docTitle xmlns="b525490f-2126-496a-b642-d7eb3eca8844">приложения 2, 3</docTitle>
  </documentManagement>
</p:properties>
</file>

<file path=customXml/itemProps1.xml><?xml version="1.0" encoding="utf-8"?>
<ds:datastoreItem xmlns:ds="http://schemas.openxmlformats.org/officeDocument/2006/customXml" ds:itemID="{0DFCBF89-B309-4B90-A1B9-868AA0B03ADF}"/>
</file>

<file path=customXml/itemProps2.xml><?xml version="1.0" encoding="utf-8"?>
<ds:datastoreItem xmlns:ds="http://schemas.openxmlformats.org/officeDocument/2006/customXml" ds:itemID="{9965F380-882E-4A9D-98C4-556045CCF3E4}"/>
</file>

<file path=customXml/itemProps3.xml><?xml version="1.0" encoding="utf-8"?>
<ds:datastoreItem xmlns:ds="http://schemas.openxmlformats.org/officeDocument/2006/customXml" ds:itemID="{04C1330A-6EEF-45B3-A9DD-3AAA0D7C8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2</vt:lpstr>
      <vt:lpstr>приложение 3</vt:lpstr>
      <vt:lpstr>'приложение 2'!Заголовки_для_печати</vt:lpstr>
      <vt:lpstr>'приложение 3'!Заголовки_для_печати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приложения 2, 3</dc:title>
  <dc:creator>Терентьева</dc:creator>
  <cp:lastModifiedBy>Бабинцева Ксения Геннадьевна</cp:lastModifiedBy>
  <cp:lastPrinted>2025-09-03T04:33:45Z</cp:lastPrinted>
  <dcterms:created xsi:type="dcterms:W3CDTF">2019-08-01T09:54:11Z</dcterms:created>
  <dcterms:modified xsi:type="dcterms:W3CDTF">2025-09-03T04:35:10Z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0x010100488AD186181D11468798CE2B5654E719</vt:lpwstr>
  </property>
</Properties>
</file>